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kpn1658605-my.sharepoint.com/personal/m_stout_verstegenaccountants_nl/Documents/Documenten/Zorg klanten/ZN/2021/"/>
    </mc:Choice>
  </mc:AlternateContent>
  <xr:revisionPtr revIDLastSave="278" documentId="13_ncr:1_{BD04CB9E-EFF5-437F-8E14-47A2BF1AEF3B}" xr6:coauthVersionLast="47" xr6:coauthVersionMax="47" xr10:uidLastSave="{CF8A8049-D952-4CEE-9986-9BB85CBB66D7}"/>
  <workbookProtection workbookAlgorithmName="SHA-512" workbookHashValue="68hV3Ek1ombqhefbaTRbzgxVYKBc0IF7v2hpxcyOibrkcwuFDqn8rMO2Ji584MFUFcNGJy7+s+rctSJIOFMGYA==" workbookSaltValue="tNLilTip/G2hSGnk5LNbMA==" workbookSpinCount="100000" lockStructure="1"/>
  <bookViews>
    <workbookView xWindow="-108" yWindow="-108" windowWidth="23256" windowHeight="12576" xr2:uid="{00000000-000D-0000-FFFF-FFFF00000000}"/>
  </bookViews>
  <sheets>
    <sheet name="Format versie 1.0" sheetId="16" r:id="rId1"/>
    <sheet name="Versiebeheer" sheetId="17" r:id="rId2"/>
  </sheets>
  <externalReferences>
    <externalReference r:id="rId3"/>
    <externalReference r:id="rId4"/>
  </externalReferences>
  <definedNames>
    <definedName name="_xlnm.Print_Area" localSheetId="0">'Format versie 1.0'!$A$1:$J$153</definedName>
    <definedName name="NR">[1]Voorblad!$I$12</definedName>
    <definedName name="PRIJS_V">[2]Index!$B$98:$L$100</definedName>
    <definedName name="VV2H">#REF!</definedName>
    <definedName name="VV2V">#REF!</definedName>
    <definedName name="VV3H">#REF!</definedName>
    <definedName name="VV3V">#REF!</definedName>
    <definedName name="VV4H">#REF!</definedName>
    <definedName name="VV4V">#REF!</definedName>
    <definedName name="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3" i="16" l="1"/>
  <c r="G71" i="16"/>
  <c r="G29" i="16"/>
  <c r="G49" i="16" l="1"/>
  <c r="G48" i="16"/>
  <c r="G46" i="16" l="1"/>
  <c r="D123" i="16" l="1"/>
  <c r="H117" i="16"/>
  <c r="H118" i="16"/>
  <c r="H119" i="16"/>
  <c r="H120" i="16"/>
  <c r="H121" i="16"/>
  <c r="H116" i="16"/>
  <c r="F73" i="16" l="1"/>
  <c r="C123" i="16" l="1"/>
  <c r="H107" i="16" s="1"/>
  <c r="B123" i="16"/>
  <c r="H67" i="16"/>
  <c r="H123" i="16" l="1"/>
  <c r="F83" i="16"/>
  <c r="H66" i="16" l="1"/>
  <c r="F34" i="16" l="1"/>
  <c r="F29" i="16"/>
  <c r="G83" i="16" l="1"/>
  <c r="H76" i="16"/>
  <c r="F48" i="16" l="1"/>
  <c r="G123" i="16" l="1"/>
  <c r="F123" i="16"/>
  <c r="H110" i="16" s="1"/>
  <c r="E123" i="16"/>
  <c r="H109" i="16" s="1"/>
  <c r="G81" i="16"/>
  <c r="F81" i="16"/>
  <c r="H78" i="16"/>
  <c r="H77" i="16"/>
  <c r="F71" i="16"/>
  <c r="H62" i="16"/>
  <c r="H60" i="16"/>
  <c r="G50" i="16"/>
  <c r="G52" i="16" s="1"/>
  <c r="F49" i="16"/>
  <c r="F50" i="16" s="1"/>
  <c r="F52" i="16" s="1"/>
  <c r="F46" i="16"/>
  <c r="G34" i="16"/>
  <c r="G30" i="16"/>
  <c r="F30" i="16"/>
  <c r="H83" i="16" l="1"/>
  <c r="G38" i="16"/>
  <c r="G54" i="16"/>
  <c r="F85" i="16"/>
  <c r="F38" i="16"/>
  <c r="F54" i="16"/>
  <c r="H52" i="16"/>
  <c r="H46" i="16"/>
  <c r="G109" i="16" l="1"/>
  <c r="H54" i="16"/>
  <c r="G102" i="16" s="1"/>
  <c r="H38" i="16"/>
  <c r="H102" i="16" s="1"/>
  <c r="G85" i="16"/>
  <c r="H73" i="16"/>
  <c r="H85" i="16" s="1"/>
  <c r="H87" i="16" s="1"/>
  <c r="H92" i="16" l="1"/>
  <c r="H88" i="16"/>
  <c r="H90" i="16" s="1"/>
  <c r="H94" i="16" l="1"/>
  <c r="G103" i="16" s="1"/>
  <c r="G105" i="16" s="1"/>
  <c r="G112" i="16" s="1"/>
  <c r="H103" i="16"/>
  <c r="H105" i="16" s="1"/>
  <c r="H112" i="16" s="1"/>
  <c r="H127" i="16" s="1"/>
  <c r="H129" i="16" s="1"/>
</calcChain>
</file>

<file path=xl/sharedStrings.xml><?xml version="1.0" encoding="utf-8"?>
<sst xmlns="http://schemas.openxmlformats.org/spreadsheetml/2006/main" count="173" uniqueCount="144">
  <si>
    <t>Loon SV</t>
  </si>
  <si>
    <t>Totaal</t>
  </si>
  <si>
    <t>Omzetcorrectie boekjaar (bijvoorbeeld niet verwerkte omzet door overproductie)</t>
  </si>
  <si>
    <t>Opbrengsten uit beschikbaarstelling/ detachering medewerkers</t>
  </si>
  <si>
    <t>Totale opbrengsten zorgprestaties en maatschappelijke ondersteuning</t>
  </si>
  <si>
    <t>Totale opbrengsten uit subsidies en overige opbrengsten</t>
  </si>
  <si>
    <t>Procentuele afwijking</t>
  </si>
  <si>
    <t>Toelichting vereist?</t>
  </si>
  <si>
    <t>Afwijking verantwoording(en) zorgkantoor van rondrekening</t>
  </si>
  <si>
    <t>Toelichting (verplicht bij procentule afwijking van &gt;10%)</t>
  </si>
  <si>
    <t>Bruto opbrengst andere zorgprestaties en maatschappelijke ondersteuning, inclusief overproductie</t>
  </si>
  <si>
    <t>Opbrengsten uit andere prestaties met overwegend* directe arbeid</t>
  </si>
  <si>
    <t>Andere opbrengsten, niet met overwegend* directe arbeid</t>
  </si>
  <si>
    <t>Zorgaanbieder</t>
  </si>
  <si>
    <t>Volledige naam zorgaanbieder</t>
  </si>
  <si>
    <t>Plaatsnaam</t>
  </si>
  <si>
    <t>Volledige naam contactpersoon</t>
  </si>
  <si>
    <t>Telefoonnummer contactpersoon</t>
  </si>
  <si>
    <t>E-mailadres contactpersoon</t>
  </si>
  <si>
    <t>Zorgkantoor/ zorgkantoren</t>
  </si>
  <si>
    <t>Nza-nummer</t>
  </si>
  <si>
    <t>NZa-nummer</t>
  </si>
  <si>
    <t>Waarmerk accountant voor identificatiedoeleinden</t>
  </si>
  <si>
    <t>Naam ondertekenaar</t>
  </si>
  <si>
    <t>Functie</t>
  </si>
  <si>
    <t>Plaats en datum</t>
  </si>
  <si>
    <t>Naam zorgkantoor 1</t>
  </si>
  <si>
    <t>Naam zorgkantoor 2</t>
  </si>
  <si>
    <t>Naam zorgkantoor 3</t>
  </si>
  <si>
    <t>Naam zorgkantoor 4</t>
  </si>
  <si>
    <t>Naam zorgkantoor 5</t>
  </si>
  <si>
    <t>Naam zorgkantoor 6</t>
  </si>
  <si>
    <t>Handtekening</t>
  </si>
  <si>
    <t>TOELICHTING</t>
  </si>
  <si>
    <t>berekende bedragen en aantallen. Deze toelichting</t>
  </si>
  <si>
    <t>valt buiten het afdrukbereik van de rondrekening.</t>
  </si>
  <si>
    <t>Hieronder is per regel, indien relevant, een toelichting gegeven</t>
  </si>
  <si>
    <t>op de door de zorgaanbieder in te vullen gegevens of de</t>
  </si>
  <si>
    <t>* Onder "overwegend" wordt hier verstaan: meer dan 50%.</t>
  </si>
  <si>
    <t>Opslag werkgeverslasten</t>
  </si>
  <si>
    <t>In aanmerking te nemen loonkosten</t>
  </si>
  <si>
    <t>Aantal SV-dagen</t>
  </si>
  <si>
    <t>n.v.t.</t>
  </si>
  <si>
    <t>Mutatie in € </t>
  </si>
  <si>
    <t>Mutatie in fte</t>
  </si>
  <si>
    <t>In aanmerking te nemen kosten inhuur</t>
  </si>
  <si>
    <t>In aanmerking te nemen inhuur in uren</t>
  </si>
  <si>
    <t>Aantal uren inhuur medewerkers voor het primaire zorgproces</t>
  </si>
  <si>
    <t>Aantal uren onderaannemers voor het primaire zorgproces</t>
  </si>
  <si>
    <t>In aanmerking te nemen inhuur in fte</t>
  </si>
  <si>
    <t>Normatief berekend aan de hand van de post "In aanmerking te nemen inhuur in uren" à 1.500 uur per jaar</t>
  </si>
  <si>
    <t>Aansluiting op (concept) jaarrekening (Totale opbrengsten uit zorgprestaties en maatschappelijke ondersteuning)</t>
  </si>
  <si>
    <t>Aansluiting op (concept) jaarrekening (Totale opbrengsten uit subsidies en overige opbrengsten)</t>
  </si>
  <si>
    <t>Over te nemen vanuit de (concept) jaarrekening en/of de administratie, verhoogd met de niet als opbrengst verwerkte overproductie</t>
  </si>
  <si>
    <t>Over te nemen vanuit de (concept) jaarrekening en/of de administratie</t>
  </si>
  <si>
    <t>In aanmerking te nemen opbrengsten zorgprestaties en maatschappelijke ondersteuning</t>
  </si>
  <si>
    <t>In aanmerking te nemen omzet</t>
  </si>
  <si>
    <t>In aanmerking te nemen omzetstijging</t>
  </si>
  <si>
    <t>Dit is het percentage voor de normatieve stijging van de loonkosten en kosten inhuur</t>
  </si>
  <si>
    <t>In aanmerking te nemen mutatie fte's en loonkosten/ kosten inhuur</t>
  </si>
  <si>
    <t>Af: normatieve mutatie op basis van de in aanmerking te nemen omzetstijging</t>
  </si>
  <si>
    <t>Normatief berekend aan de hand van de verhouding SV-dagen/fte 2018</t>
  </si>
  <si>
    <t>In aanmerking te nemen personeelsformatie in fte</t>
  </si>
  <si>
    <t>In € </t>
  </si>
  <si>
    <t>In fte</t>
  </si>
  <si>
    <t>Zie opstelling hieronder</t>
  </si>
  <si>
    <t>Zie voor het bedrag de opstelling hieronder. Het aantal fte is berekend door het bedrag te delen door de gemiddelde kosten per fte in 2018</t>
  </si>
  <si>
    <t>Recapitulatie rondrekening</t>
  </si>
  <si>
    <t>naar waarheid en in overeenstemming met de administratie van de zorgaanbieder is opgesteld.</t>
  </si>
  <si>
    <t>In aanmerking te nemen correctiefactor voor indexering materiële kostencomponent</t>
  </si>
  <si>
    <t>Totaal in aanmerking te nemen loonkosten en kosten inhuur</t>
  </si>
  <si>
    <t>Mutatie loonkosten en kosten inhuur</t>
  </si>
  <si>
    <t>Mutatie personeelsformatie en formatie inhuur</t>
  </si>
  <si>
    <t>Totaal in aanmerking te nemen personeelsformatie en formatie inhuur</t>
  </si>
  <si>
    <t>Mutatie omzet</t>
  </si>
  <si>
    <t>Mutatie personeelskosten en personeelsformatie</t>
  </si>
  <si>
    <t>Kosten inhuur (exclusief kosten onderaannemers) voor het primaire zorgproces</t>
  </si>
  <si>
    <t>Kosten onderaannemers voor het primaire zorgproces</t>
  </si>
  <si>
    <t>In aanmerking te nemen correctiefactor voor indexering personele kostencomponent</t>
  </si>
  <si>
    <t>Over te nemen vanuit de Nacalculatie Wlz</t>
  </si>
  <si>
    <t>In aanmerking te nemen omzetsmutatie en correctiefactor t.b.v. normatieve mutatie in €</t>
  </si>
  <si>
    <t>In aanmerking te nemen omzetmutatie en correctiefactor t.b.v. normatieve mutatie in fte</t>
  </si>
  <si>
    <t>Bij: compensatie doelmatigheidswinst afbouw PNIL in €</t>
  </si>
  <si>
    <t>Een deel van de (mutatie in de) "Totaal in aanmerking te nemen loonkosten en inhuur" kan deel uitmaken van de "Andere investeringen" in het begrotings- en verantwoordingsmodel. Om een dubbeltelling in de rondrekening te voorkomen, moet dit deel dan hier als negatief bedrag worden opgevoerd.</t>
  </si>
  <si>
    <t>Kosten zorgbonus</t>
  </si>
  <si>
    <t>Opbrengsten uit subsidie zorgbonus</t>
  </si>
  <si>
    <t>Opbrengsten uit andere subsidies voor overwegend* directe arbeid</t>
  </si>
  <si>
    <t>Dit betreft de kosten PNIL (exclusief onderaannemers en zorgbonus) voor zover die direct toewijsbaar zijn aan het primaire zorgproces.</t>
  </si>
  <si>
    <t>De zorgbonus wordt hierin niet meegeteld.</t>
  </si>
  <si>
    <t>De subsidie voor de zorgbonus wordt hierin niet meegeteld.</t>
  </si>
  <si>
    <t>Dit betreft de kosten van onderaannemers (exclusief zorgbonus) voor zover die direct toewijsbaar zijn aan het primaire zorgproces.</t>
  </si>
  <si>
    <t>Referentiejaar 2018</t>
  </si>
  <si>
    <t>Deze rondrekening gaat conform de vigerende regelingen en afspraken uit van een vergelijk met referentiejaar 2018.</t>
  </si>
  <si>
    <t>Verantwoording kwaliteitsbudget en corona-compensatie zorgkantoor 1</t>
  </si>
  <si>
    <t>Verantwoording kwaliteitsbudget en corona-compensatie zorgkantoor 2</t>
  </si>
  <si>
    <t>Verantwoording kwaliteitsbudget en corona-compensatie zorgkantoor 3</t>
  </si>
  <si>
    <t>Verantwoording kwaliteitsbudget en corona-compensatie zorgkantoor 4</t>
  </si>
  <si>
    <t>Verantwoording kwaliteitsbudget en corona-compensatie zorgkantoor 5</t>
  </si>
  <si>
    <t>Verantwoording kwaliteitsbudget en corona-compensatie zorgkantoor 6</t>
  </si>
  <si>
    <t>Totaal verantwoord kwaliteitsbudget en corona-compensatie</t>
  </si>
  <si>
    <t>Af: andere investeringen (kwaliteitsbudget) die begrepen zijn in de post Totaal in aanmerking te nemen loonkosten en inhuur</t>
  </si>
  <si>
    <t>Totaal besteding kwaliteitsbudget (exclusief andere investeringen en gemotiveerde aanpassing) en personele meerkosten corona</t>
  </si>
  <si>
    <t>Totaal rondrekening kwaliteitsbudget (inclusief andere investeringen en gemotiveerde aanpassing)  en totale meerkosten Wlz inzake corona</t>
  </si>
  <si>
    <t xml:space="preserve">Loon SV, over te nemen vanuit verzamelloonstaat. </t>
  </si>
  <si>
    <t>Compensatie materiële meerkosten corona</t>
  </si>
  <si>
    <t>Compensatie personele meerkosten corona niet-Wlz</t>
  </si>
  <si>
    <t>Continuïteitsbijdrage/omzetgarantie corona-compensatie</t>
  </si>
  <si>
    <t>Verantwoording(en) zorgkantoor inzake kwaliteitsbudget en corona-compensatie (Vektis portaal)</t>
  </si>
  <si>
    <t>Dit betreft de kosten van de bonus (incl. eindheffing) voor zowel personeel als niet-personeel.</t>
  </si>
  <si>
    <t>Opbrengst kwaliteitsbudget verpleeghuiszorg en compensatie personele meerkosten corona Wlz</t>
  </si>
  <si>
    <t>Compensatie afbouw PNIL</t>
  </si>
  <si>
    <t>(bedragen overnemen vanuit Vektis portaal)</t>
  </si>
  <si>
    <t>In kolom F de generieke compensatie doelmatigheidswinst afbouw PNIL en in kolom E alle maatwerk gemotiveerde aanpassingen verantwoorden</t>
  </si>
  <si>
    <t>Bij: gemotiveerde afwijkingen</t>
  </si>
  <si>
    <t>Totaal personeelskosten (incl. cliëntenmix correctie, compensatie afbouw PNIL en gemotiveerde afwijking)</t>
  </si>
  <si>
    <t>Compensatiecomponent (herijking basistarief 2018)</t>
  </si>
  <si>
    <t>Gemotiveerde afwijkingen</t>
  </si>
  <si>
    <t>Cliëntenmix correctie</t>
  </si>
  <si>
    <t>Versienr.</t>
  </si>
  <si>
    <t>Versiedatum</t>
  </si>
  <si>
    <t>Toelichting wijzingen</t>
  </si>
  <si>
    <t>Totaalbedrag Wlz-productie inclusief overproductie exclusief compensatie doorlopende kosten SARS-CoV-2-virus (Realisatie algemeen (exclusief innovatie))</t>
  </si>
  <si>
    <t>Totaalbedrag overige nacalculeerbare kosten Wlz (Totaal financiële realisatie overige onderdelen, exclusief extra kosten SARS-CoV-2-virus)</t>
  </si>
  <si>
    <t>Extra investeringen</t>
  </si>
  <si>
    <t>In aanmerking te nemen opbrengsten uit subsidies en overige opbrengsten</t>
  </si>
  <si>
    <t>Totaal andere investeringen (kwaliteitsbudget)</t>
  </si>
  <si>
    <t>Zie hieronder. Dit is eventueel inclusief materiële meerkosten corona wanneer die voldoen aan de voorwaarden in Bl-21-14484 Investeringen kwaliteitsbudget 2021.</t>
  </si>
  <si>
    <t>1.0</t>
  </si>
  <si>
    <t>RONDREKENING KWALITEITSBUDGET VERPLEEGHUISZORG EN CORONA-COMPENSATIE OP TOTAALNIVEAU 2021</t>
  </si>
  <si>
    <t xml:space="preserve">De opslag voor werkgeverslasten en overige personeelskosten in relatie tot het loon SV (gecorrigeerd voor het werknemersdeel van de pensioenpremie) is voor 2018 normatief bepaald op 37,9% en voor 2021 op 39,6%. Deze percentages zijn inclusief 4% voor overige personeelskosten. </t>
  </si>
  <si>
    <t>Normatief berekend aan de hand van de post "Kosten inhuur ….", € 50.000 per fte (2018) resp. € 53.750 per fte (2021) à 1.500 uur per jaar</t>
  </si>
  <si>
    <t>Normatief berekend aan de hand van de post "Kosten onderaannemers ….", € 50.000 per fte (2018) resp. € 53.750 per fte (2021) à 1.500 uur per jaar</t>
  </si>
  <si>
    <t>Omzetcorrectie voorgaande jaren (bijvoorbeeld alsnog toegekende en verwerkte overproductie en nagekomen corona-compensatie 2020)</t>
  </si>
  <si>
    <t>Af: nog niet in de jaarrekening 2021 verwerkte corona-compensatie 2021</t>
  </si>
  <si>
    <t>Dit is normatief bepaald op basis van de indexering 2019, 2020 en 2021 van de Wlz-tarieven door de Nza</t>
  </si>
  <si>
    <t xml:space="preserve">Bij ‘ja’ (in cel H129) moet worden toegelicht in regel 132, bij ‘nee’ niet. </t>
  </si>
  <si>
    <t>Door ondertekening van deze rondrekening verklaart de raad van/ het bestuur van de zorgaanbieder dat de rondrekening kwaliteitsbudget verpleeghuiszorg en corona-compensatie op totaalniveau 2021</t>
  </si>
  <si>
    <t>Aansluiten op de (voorlopig) overeengekomen c.q. berekende corona-compensatie 2021</t>
  </si>
  <si>
    <t>Over te nemen vanuit de (concept) jaarrekening en/of de administratie (negatief invullen)</t>
  </si>
  <si>
    <t>Eerste conceptversie, t.o.v. 2020 is een aantal bedragen en percentages geactualiseerd. Daarnaast is regel 62 (oud) geschrapt omdat deze in de praktijk nauwelijks invloed had op de uitkomsten van de rondrekening. Mocht een zorgaanbieder van het schrappen van regel 62 evenwel negatieve gevolgen ondervinden, neem dan contact op met het zorgkantoor om hierover passende afspraken te maken.</t>
  </si>
  <si>
    <t>Versie: 1.0 d.d. 14 februari 2021</t>
  </si>
  <si>
    <t>Gemiddelde personele bezetting in 2018 fte volgens de rondrekening 2020</t>
  </si>
  <si>
    <t>Over te nemen vanuit de rondrekening 2020</t>
  </si>
  <si>
    <t>Over te nemen vanuit de verzamelloonstaat 2021, referentiejaar 2018 overnemen vanuit de rondrekening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</si>
</sst>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4" formatCode="_ &quot;€&quot;\ * #,##0.00_ ;_ &quot;€&quot;\ * \-#,##0.00_ ;_ &quot;€&quot;\ * &quot;-&quot;??_ ;_ @_ "/>
    <numFmt numFmtId="43" formatCode="_ * #,##0.00_ ;_ * \-#,##0.00_ ;_ * &quot;-&quot;??_ ;_ @_ "/>
    <numFmt numFmtId="164" formatCode="0.0%"/>
    <numFmt numFmtId="165" formatCode="_ &quot;€&quot;\ * #,##0_ ;_ &quot;€&quot;\ * \-#,##0_ ;_ &quot;€&quot;\ * &quot;-&quot;??_ ;_ @_ "/>
    <numFmt numFmtId="166" formatCode="0.000%"/>
    <numFmt numFmtId="167" formatCode="0_ ;\-0\ "/>
    <numFmt numFmtId="168" formatCode="[$-413]d\ mmmm\ yyyy;@"/>
  </numFmts>
  <fonts count="15"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i/>
      <sz val="12"/>
      <name val="Calibri"/>
      <family val="2"/>
      <scheme val="minor"/>
    </font>
    <font>
      <b/>
      <sz val="11"/>
      <color rgb="FFFF0000"/>
      <name val="Calibri"/>
      <family val="2"/>
      <scheme val="minor"/>
    </font>
    <font>
      <sz val="11"/>
      <color rgb="FFFF0000"/>
      <name val="Calibri"/>
      <family val="2"/>
      <scheme val="minor"/>
    </font>
    <font>
      <sz val="8"/>
      <name val="Calibri"/>
      <family val="2"/>
      <scheme val="minor"/>
    </font>
    <font>
      <b/>
      <sz val="16"/>
      <name val="Calibri"/>
      <family val="2"/>
      <scheme val="minor"/>
    </font>
    <font>
      <i/>
      <sz val="14"/>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rgb="FFFFAF7D"/>
        <bgColor indexed="64"/>
      </patternFill>
    </fill>
    <fill>
      <patternFill patternType="solid">
        <fgColor rgb="FFA8C6E8"/>
        <bgColor indexed="64"/>
      </patternFill>
    </fill>
  </fills>
  <borders count="2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4" borderId="11" xfId="0" applyFont="1" applyFill="1" applyBorder="1"/>
    <xf numFmtId="0" fontId="3" fillId="4" borderId="0" xfId="0" applyFont="1" applyFill="1" applyBorder="1"/>
    <xf numFmtId="0" fontId="3" fillId="4" borderId="15" xfId="0" applyFont="1" applyFill="1" applyBorder="1"/>
    <xf numFmtId="0" fontId="3" fillId="4" borderId="16" xfId="0" applyFont="1" applyFill="1" applyBorder="1"/>
    <xf numFmtId="0" fontId="3" fillId="4" borderId="1" xfId="0" applyFont="1" applyFill="1" applyBorder="1"/>
    <xf numFmtId="0" fontId="3" fillId="4" borderId="17" xfId="0" applyFont="1" applyFill="1" applyBorder="1"/>
    <xf numFmtId="43" fontId="3" fillId="0" borderId="0" xfId="1" applyFont="1" applyBorder="1" applyProtection="1"/>
    <xf numFmtId="43" fontId="3" fillId="0" borderId="9" xfId="1" applyFont="1" applyBorder="1" applyProtection="1"/>
    <xf numFmtId="43" fontId="7" fillId="3" borderId="0" xfId="1" applyFont="1" applyFill="1" applyBorder="1" applyProtection="1"/>
    <xf numFmtId="43" fontId="7" fillId="3" borderId="9" xfId="1" applyFont="1" applyFill="1" applyBorder="1" applyProtection="1"/>
    <xf numFmtId="0" fontId="7" fillId="3" borderId="9" xfId="0" applyFont="1" applyFill="1" applyBorder="1" applyProtection="1"/>
    <xf numFmtId="43" fontId="7" fillId="0" borderId="0" xfId="1" applyFont="1" applyFill="1" applyBorder="1" applyProtection="1"/>
    <xf numFmtId="43" fontId="2" fillId="0" borderId="0" xfId="1" applyFont="1" applyBorder="1" applyAlignment="1" applyProtection="1">
      <alignment horizontal="center"/>
    </xf>
    <xf numFmtId="0" fontId="3" fillId="0" borderId="0" xfId="0" applyFont="1" applyBorder="1" applyProtection="1"/>
    <xf numFmtId="44" fontId="3" fillId="0" borderId="0" xfId="8" applyFont="1" applyFill="1" applyBorder="1" applyProtection="1"/>
    <xf numFmtId="44" fontId="3" fillId="0" borderId="0" xfId="8" applyFont="1" applyBorder="1" applyProtection="1"/>
    <xf numFmtId="43" fontId="3" fillId="0" borderId="0" xfId="1" applyFont="1" applyBorder="1" applyAlignment="1" applyProtection="1">
      <alignment horizontal="right"/>
    </xf>
    <xf numFmtId="43" fontId="2" fillId="0" borderId="0" xfId="1" applyFont="1" applyBorder="1" applyProtection="1"/>
    <xf numFmtId="0" fontId="7" fillId="0" borderId="0" xfId="0" applyFont="1" applyFill="1" applyBorder="1" applyProtection="1"/>
    <xf numFmtId="43" fontId="2" fillId="0" borderId="0" xfId="1" quotePrefix="1" applyFont="1" applyBorder="1" applyAlignment="1" applyProtection="1">
      <alignment horizontal="center"/>
    </xf>
    <xf numFmtId="43" fontId="3" fillId="0" borderId="0" xfId="1" applyFont="1" applyFill="1" applyBorder="1" applyProtection="1"/>
    <xf numFmtId="165" fontId="3" fillId="0" borderId="0" xfId="8" applyNumberFormat="1" applyFont="1" applyFill="1" applyBorder="1" applyProtection="1"/>
    <xf numFmtId="0" fontId="3" fillId="0" borderId="0" xfId="0" applyFont="1" applyBorder="1" applyAlignment="1" applyProtection="1">
      <alignment horizontal="right"/>
    </xf>
    <xf numFmtId="165" fontId="4" fillId="0" borderId="0" xfId="8" applyNumberFormat="1" applyFont="1" applyBorder="1" applyProtection="1"/>
    <xf numFmtId="43" fontId="4" fillId="0" borderId="0" xfId="1" applyFont="1" applyBorder="1" applyProtection="1"/>
    <xf numFmtId="43" fontId="3" fillId="0" borderId="0" xfId="1" applyFont="1" applyBorder="1" applyAlignment="1" applyProtection="1">
      <alignment vertical="top"/>
    </xf>
    <xf numFmtId="44" fontId="3" fillId="0" borderId="0" xfId="8" applyFont="1" applyFill="1" applyBorder="1" applyAlignment="1" applyProtection="1">
      <alignment vertical="top"/>
    </xf>
    <xf numFmtId="43" fontId="11" fillId="0" borderId="0" xfId="1" applyFont="1" applyBorder="1" applyProtection="1"/>
    <xf numFmtId="44" fontId="11" fillId="0" borderId="0" xfId="8" applyFont="1" applyBorder="1" applyProtection="1"/>
    <xf numFmtId="0" fontId="3" fillId="4" borderId="24" xfId="0" applyNumberFormat="1" applyFont="1" applyFill="1" applyBorder="1" applyProtection="1">
      <protection locked="0"/>
    </xf>
    <xf numFmtId="0" fontId="3" fillId="4" borderId="25" xfId="0" applyNumberFormat="1" applyFont="1" applyFill="1" applyBorder="1" applyProtection="1">
      <protection locked="0"/>
    </xf>
    <xf numFmtId="0" fontId="3" fillId="0" borderId="5" xfId="1" applyNumberFormat="1" applyFont="1" applyBorder="1" applyProtection="1"/>
    <xf numFmtId="0" fontId="3" fillId="4" borderId="5" xfId="1" applyNumberFormat="1" applyFont="1" applyFill="1" applyBorder="1" applyProtection="1">
      <protection locked="0"/>
    </xf>
    <xf numFmtId="0" fontId="3" fillId="0" borderId="8" xfId="1" applyNumberFormat="1" applyFont="1" applyBorder="1" applyProtection="1"/>
    <xf numFmtId="0" fontId="6" fillId="3" borderId="5" xfId="1" applyNumberFormat="1" applyFont="1" applyFill="1" applyBorder="1" applyProtection="1"/>
    <xf numFmtId="0" fontId="8" fillId="3" borderId="8" xfId="1" applyNumberFormat="1" applyFont="1" applyFill="1" applyBorder="1" applyProtection="1"/>
    <xf numFmtId="0" fontId="8" fillId="0" borderId="5" xfId="1" applyNumberFormat="1" applyFont="1" applyFill="1" applyBorder="1" applyProtection="1"/>
    <xf numFmtId="0" fontId="9" fillId="0" borderId="5" xfId="1" applyNumberFormat="1" applyFont="1" applyFill="1" applyBorder="1" applyProtection="1"/>
    <xf numFmtId="0" fontId="3" fillId="0" borderId="5" xfId="1" applyNumberFormat="1" applyFont="1" applyBorder="1" applyAlignment="1" applyProtection="1">
      <alignment vertical="top"/>
    </xf>
    <xf numFmtId="0" fontId="4" fillId="0" borderId="5" xfId="1" applyNumberFormat="1" applyFont="1" applyBorder="1" applyProtection="1"/>
    <xf numFmtId="0" fontId="2" fillId="0" borderId="5" xfId="1" applyNumberFormat="1" applyFont="1" applyBorder="1" applyProtection="1"/>
    <xf numFmtId="0" fontId="5" fillId="0" borderId="5" xfId="1" applyNumberFormat="1" applyFont="1" applyBorder="1" applyProtection="1"/>
    <xf numFmtId="0" fontId="3" fillId="0" borderId="5" xfId="0" applyNumberFormat="1" applyFont="1" applyBorder="1" applyProtection="1"/>
    <xf numFmtId="0" fontId="3" fillId="5" borderId="5" xfId="1" applyNumberFormat="1" applyFont="1" applyFill="1" applyBorder="1" applyProtection="1">
      <protection locked="0"/>
    </xf>
    <xf numFmtId="0" fontId="3" fillId="4" borderId="19" xfId="0" applyNumberFormat="1" applyFont="1" applyFill="1" applyBorder="1" applyProtection="1">
      <protection locked="0"/>
    </xf>
    <xf numFmtId="0" fontId="3" fillId="4" borderId="20" xfId="0" applyNumberFormat="1" applyFont="1" applyFill="1" applyBorder="1" applyProtection="1">
      <protection locked="0"/>
    </xf>
    <xf numFmtId="165" fontId="3" fillId="0" borderId="0" xfId="1" applyNumberFormat="1" applyFont="1" applyBorder="1" applyProtection="1"/>
    <xf numFmtId="165" fontId="3" fillId="0" borderId="0" xfId="1" applyNumberFormat="1" applyFont="1" applyBorder="1" applyAlignment="1" applyProtection="1">
      <alignment vertical="top"/>
    </xf>
    <xf numFmtId="165" fontId="3" fillId="0" borderId="0" xfId="1" applyNumberFormat="1" applyFont="1" applyBorder="1" applyAlignment="1" applyProtection="1">
      <alignment horizontal="right"/>
    </xf>
    <xf numFmtId="165" fontId="2" fillId="0" borderId="0" xfId="8" applyNumberFormat="1" applyFont="1" applyBorder="1" applyProtection="1"/>
    <xf numFmtId="49" fontId="3" fillId="4" borderId="15" xfId="1" applyNumberFormat="1" applyFont="1" applyFill="1" applyBorder="1" applyProtection="1">
      <protection locked="0"/>
    </xf>
    <xf numFmtId="49" fontId="3" fillId="4" borderId="17" xfId="1" applyNumberFormat="1" applyFont="1" applyFill="1" applyBorder="1" applyProtection="1">
      <protection locked="0"/>
    </xf>
    <xf numFmtId="0" fontId="4" fillId="0" borderId="0" xfId="0" applyNumberFormat="1" applyFont="1" applyProtection="1"/>
    <xf numFmtId="0" fontId="3" fillId="0" borderId="0" xfId="0" applyFont="1" applyProtection="1"/>
    <xf numFmtId="0" fontId="3" fillId="0" borderId="0" xfId="0" applyNumberFormat="1" applyFont="1" applyProtection="1"/>
    <xf numFmtId="0" fontId="3" fillId="0" borderId="0" xfId="1" applyNumberFormat="1" applyFont="1" applyProtection="1"/>
    <xf numFmtId="43" fontId="3" fillId="0" borderId="0" xfId="1" applyFont="1" applyProtection="1"/>
    <xf numFmtId="0" fontId="4" fillId="0" borderId="0" xfId="1" applyNumberFormat="1" applyFont="1" applyProtection="1"/>
    <xf numFmtId="0" fontId="3" fillId="0" borderId="0" xfId="0" applyFont="1" applyFill="1" applyProtection="1"/>
    <xf numFmtId="0" fontId="6" fillId="3" borderId="18" xfId="0" applyNumberFormat="1" applyFont="1" applyFill="1" applyBorder="1" applyProtection="1"/>
    <xf numFmtId="0" fontId="6" fillId="3" borderId="12" xfId="0" applyFont="1" applyFill="1" applyBorder="1" applyProtection="1"/>
    <xf numFmtId="0" fontId="6" fillId="3" borderId="13" xfId="0" applyFont="1" applyFill="1" applyBorder="1" applyProtection="1"/>
    <xf numFmtId="0" fontId="6" fillId="3" borderId="14" xfId="0" applyFont="1" applyFill="1" applyBorder="1" applyProtection="1"/>
    <xf numFmtId="0" fontId="4" fillId="2" borderId="5" xfId="1" applyNumberFormat="1" applyFont="1" applyFill="1" applyBorder="1" applyProtection="1"/>
    <xf numFmtId="0" fontId="3" fillId="2" borderId="6" xfId="0" applyFont="1" applyFill="1" applyBorder="1" applyProtection="1"/>
    <xf numFmtId="0" fontId="4" fillId="2" borderId="8" xfId="1" applyNumberFormat="1" applyFont="1" applyFill="1" applyBorder="1" applyProtection="1"/>
    <xf numFmtId="0" fontId="3" fillId="2" borderId="10" xfId="0" applyFont="1" applyFill="1" applyBorder="1" applyProtection="1"/>
    <xf numFmtId="165" fontId="3" fillId="0" borderId="1" xfId="8" applyNumberFormat="1" applyFont="1" applyFill="1" applyBorder="1" applyProtection="1"/>
    <xf numFmtId="165" fontId="2" fillId="0" borderId="1" xfId="8" applyNumberFormat="1" applyFont="1" applyFill="1" applyBorder="1" applyProtection="1"/>
    <xf numFmtId="9" fontId="3" fillId="0" borderId="0" xfId="0" applyNumberFormat="1" applyFont="1" applyProtection="1"/>
    <xf numFmtId="9" fontId="3" fillId="0" borderId="0" xfId="2" applyFont="1" applyProtection="1"/>
    <xf numFmtId="164" fontId="3" fillId="0" borderId="0" xfId="2" applyNumberFormat="1" applyFont="1" applyFill="1" applyBorder="1" applyProtection="1"/>
    <xf numFmtId="43" fontId="3" fillId="0" borderId="9" xfId="1" applyFont="1" applyBorder="1" applyAlignment="1" applyProtection="1">
      <alignment horizontal="right"/>
    </xf>
    <xf numFmtId="0" fontId="2" fillId="0" borderId="2" xfId="1" applyNumberFormat="1" applyFont="1" applyBorder="1" applyProtection="1"/>
    <xf numFmtId="43" fontId="3" fillId="0" borderId="3" xfId="1" applyFont="1" applyBorder="1" applyProtection="1"/>
    <xf numFmtId="0" fontId="4" fillId="2" borderId="5" xfId="2" applyNumberFormat="1" applyFont="1" applyFill="1" applyBorder="1" applyProtection="1"/>
    <xf numFmtId="0" fontId="3" fillId="0" borderId="5" xfId="1" applyNumberFormat="1" applyFont="1" applyFill="1" applyBorder="1" applyProtection="1"/>
    <xf numFmtId="43" fontId="3" fillId="0" borderId="0" xfId="1" applyNumberFormat="1" applyFont="1" applyFill="1" applyBorder="1" applyAlignment="1" applyProtection="1">
      <alignment horizontal="right"/>
    </xf>
    <xf numFmtId="43" fontId="2" fillId="0" borderId="1" xfId="1" applyNumberFormat="1" applyFont="1" applyFill="1" applyBorder="1" applyAlignment="1" applyProtection="1">
      <alignment horizontal="right"/>
    </xf>
    <xf numFmtId="43" fontId="2" fillId="0" borderId="1" xfId="1" applyFont="1" applyFill="1" applyBorder="1" applyProtection="1"/>
    <xf numFmtId="43" fontId="4" fillId="0" borderId="0" xfId="1" applyFont="1" applyBorder="1" applyAlignment="1" applyProtection="1">
      <alignment horizontal="center"/>
    </xf>
    <xf numFmtId="43" fontId="2" fillId="0" borderId="1" xfId="1" applyFont="1" applyFill="1" applyBorder="1" applyAlignment="1" applyProtection="1">
      <alignment horizontal="center" wrapText="1"/>
    </xf>
    <xf numFmtId="0" fontId="2" fillId="0" borderId="7" xfId="0" applyFont="1" applyFill="1" applyBorder="1" applyAlignment="1" applyProtection="1">
      <alignment horizontal="center"/>
    </xf>
    <xf numFmtId="0" fontId="4" fillId="2" borderId="5" xfId="1" applyNumberFormat="1" applyFont="1" applyFill="1" applyBorder="1" applyAlignment="1" applyProtection="1">
      <alignment vertical="top" wrapText="1"/>
    </xf>
    <xf numFmtId="0" fontId="3" fillId="0" borderId="5" xfId="1" applyNumberFormat="1" applyFont="1" applyFill="1" applyBorder="1" applyAlignment="1" applyProtection="1">
      <alignment vertical="top"/>
    </xf>
    <xf numFmtId="0" fontId="3" fillId="0" borderId="0" xfId="0" applyFont="1" applyBorder="1" applyAlignment="1" applyProtection="1">
      <alignment vertical="top"/>
    </xf>
    <xf numFmtId="43" fontId="2" fillId="0" borderId="0" xfId="1" applyFont="1" applyBorder="1" applyAlignment="1" applyProtection="1">
      <alignment horizontal="right" vertical="top"/>
    </xf>
    <xf numFmtId="43" fontId="2" fillId="0" borderId="0" xfId="1" applyFont="1" applyBorder="1" applyAlignment="1" applyProtection="1">
      <alignment vertical="top"/>
    </xf>
    <xf numFmtId="43" fontId="3" fillId="0" borderId="0" xfId="1" applyNumberFormat="1" applyFont="1" applyFill="1" applyBorder="1" applyAlignment="1" applyProtection="1">
      <alignment horizontal="right" vertical="top"/>
    </xf>
    <xf numFmtId="165" fontId="3" fillId="0" borderId="1" xfId="8" applyNumberFormat="1" applyFont="1" applyBorder="1" applyProtection="1"/>
    <xf numFmtId="165" fontId="3" fillId="0" borderId="0" xfId="8" applyNumberFormat="1" applyFont="1" applyBorder="1" applyProtection="1"/>
    <xf numFmtId="44" fontId="2" fillId="0" borderId="0" xfId="8" applyFont="1" applyBorder="1" applyProtection="1"/>
    <xf numFmtId="43" fontId="10" fillId="0" borderId="0" xfId="1" applyFont="1" applyBorder="1" applyProtection="1"/>
    <xf numFmtId="44" fontId="10" fillId="0" borderId="0" xfId="8" applyFont="1" applyBorder="1" applyProtection="1"/>
    <xf numFmtId="166" fontId="2" fillId="0" borderId="0" xfId="2" applyNumberFormat="1" applyFont="1" applyFill="1" applyBorder="1" applyAlignment="1" applyProtection="1">
      <alignment horizontal="right"/>
    </xf>
    <xf numFmtId="43" fontId="10" fillId="0" borderId="0" xfId="1" applyNumberFormat="1" applyFont="1" applyFill="1" applyBorder="1" applyProtection="1"/>
    <xf numFmtId="43" fontId="10" fillId="0" borderId="0" xfId="1" applyFont="1" applyFill="1" applyBorder="1" applyProtection="1"/>
    <xf numFmtId="0" fontId="4" fillId="0" borderId="8" xfId="1" applyNumberFormat="1" applyFont="1" applyBorder="1" applyProtection="1"/>
    <xf numFmtId="10" fontId="10" fillId="0" borderId="9" xfId="2" applyNumberFormat="1" applyFont="1" applyFill="1" applyBorder="1" applyProtection="1"/>
    <xf numFmtId="10" fontId="2" fillId="0" borderId="9" xfId="2" applyNumberFormat="1" applyFont="1" applyBorder="1" applyProtection="1"/>
    <xf numFmtId="0" fontId="3" fillId="0" borderId="5" xfId="0" applyNumberFormat="1" applyFont="1" applyFill="1" applyBorder="1" applyProtection="1"/>
    <xf numFmtId="43" fontId="4" fillId="0" borderId="0" xfId="1" applyNumberFormat="1" applyFont="1" applyFill="1" applyBorder="1" applyAlignment="1" applyProtection="1">
      <alignment horizontal="right"/>
    </xf>
    <xf numFmtId="43" fontId="4" fillId="0" borderId="0" xfId="1" applyFont="1" applyFill="1" applyBorder="1" applyProtection="1"/>
    <xf numFmtId="0" fontId="4" fillId="2" borderId="5" xfId="1" applyNumberFormat="1" applyFont="1" applyFill="1" applyBorder="1" applyAlignment="1" applyProtection="1"/>
    <xf numFmtId="0" fontId="10" fillId="2" borderId="6" xfId="0" applyFont="1" applyFill="1" applyBorder="1" applyProtection="1"/>
    <xf numFmtId="0" fontId="10" fillId="0" borderId="0" xfId="0" applyFont="1" applyProtection="1"/>
    <xf numFmtId="0" fontId="2" fillId="0" borderId="0" xfId="0" applyFont="1" applyBorder="1" applyProtection="1"/>
    <xf numFmtId="0" fontId="2" fillId="0" borderId="0" xfId="0" applyFont="1" applyProtection="1"/>
    <xf numFmtId="165" fontId="2" fillId="0" borderId="0" xfId="8" applyNumberFormat="1" applyFont="1" applyProtection="1"/>
    <xf numFmtId="165" fontId="3" fillId="0" borderId="0" xfId="8" applyNumberFormat="1" applyFont="1" applyProtection="1"/>
    <xf numFmtId="0" fontId="11" fillId="0" borderId="0" xfId="0" applyFont="1" applyProtection="1"/>
    <xf numFmtId="0" fontId="3" fillId="0" borderId="0" xfId="0" applyFont="1" applyAlignment="1" applyProtection="1">
      <alignment vertical="top"/>
    </xf>
    <xf numFmtId="0" fontId="3" fillId="2" borderId="6" xfId="0" applyFont="1" applyFill="1" applyBorder="1" applyAlignment="1" applyProtection="1">
      <alignment vertical="top"/>
    </xf>
    <xf numFmtId="0" fontId="8" fillId="3" borderId="26" xfId="1" applyNumberFormat="1" applyFont="1" applyFill="1" applyBorder="1" applyProtection="1"/>
    <xf numFmtId="43" fontId="6" fillId="3" borderId="14" xfId="1" applyFont="1" applyFill="1" applyBorder="1" applyProtection="1"/>
    <xf numFmtId="0" fontId="13" fillId="0" borderId="2" xfId="0" applyNumberFormat="1" applyFont="1" applyBorder="1" applyProtection="1"/>
    <xf numFmtId="0" fontId="5" fillId="2" borderId="2" xfId="1" applyNumberFormat="1" applyFont="1" applyFill="1" applyBorder="1" applyProtection="1"/>
    <xf numFmtId="0" fontId="3" fillId="2" borderId="4" xfId="0" applyFont="1" applyFill="1" applyBorder="1" applyProtection="1"/>
    <xf numFmtId="0" fontId="8" fillId="3" borderId="23" xfId="0" applyNumberFormat="1" applyFont="1" applyFill="1" applyBorder="1" applyProtection="1"/>
    <xf numFmtId="165" fontId="4" fillId="0" borderId="21" xfId="8" applyNumberFormat="1" applyFont="1" applyFill="1" applyBorder="1" applyProtection="1"/>
    <xf numFmtId="165" fontId="3" fillId="0" borderId="21" xfId="8" applyNumberFormat="1" applyFont="1" applyFill="1" applyBorder="1" applyProtection="1"/>
    <xf numFmtId="165" fontId="2" fillId="0" borderId="27" xfId="8" applyNumberFormat="1" applyFont="1" applyFill="1" applyBorder="1" applyProtection="1"/>
    <xf numFmtId="43" fontId="4" fillId="0" borderId="21" xfId="1" applyNumberFormat="1" applyFont="1" applyFill="1" applyBorder="1" applyProtection="1"/>
    <xf numFmtId="43" fontId="4" fillId="0" borderId="21" xfId="1" applyFont="1" applyFill="1" applyBorder="1" applyProtection="1"/>
    <xf numFmtId="0" fontId="3" fillId="0" borderId="0" xfId="0" applyFont="1" applyFill="1" applyBorder="1" applyProtection="1"/>
    <xf numFmtId="43" fontId="2" fillId="0" borderId="21" xfId="1" applyNumberFormat="1" applyFont="1" applyFill="1" applyBorder="1" applyProtection="1"/>
    <xf numFmtId="43" fontId="2" fillId="0" borderId="27" xfId="1" applyNumberFormat="1" applyFont="1" applyFill="1" applyBorder="1" applyProtection="1"/>
    <xf numFmtId="165" fontId="4" fillId="0" borderId="0" xfId="0" applyNumberFormat="1" applyFont="1" applyFill="1" applyBorder="1" applyAlignment="1" applyProtection="1">
      <alignment horizontal="right"/>
    </xf>
    <xf numFmtId="44" fontId="2" fillId="0" borderId="0" xfId="8" applyFont="1" applyFill="1" applyBorder="1" applyProtection="1"/>
    <xf numFmtId="10" fontId="3" fillId="0" borderId="0" xfId="2" applyNumberFormat="1" applyFont="1" applyFill="1" applyBorder="1" applyProtection="1"/>
    <xf numFmtId="10" fontId="2" fillId="0" borderId="22" xfId="2" applyNumberFormat="1" applyFont="1" applyFill="1" applyBorder="1" applyProtection="1"/>
    <xf numFmtId="166" fontId="2" fillId="0" borderId="0" xfId="2" applyNumberFormat="1" applyFont="1" applyFill="1" applyBorder="1" applyProtection="1"/>
    <xf numFmtId="165" fontId="2" fillId="0" borderId="21" xfId="8" applyNumberFormat="1" applyFont="1" applyFill="1" applyBorder="1" applyProtection="1"/>
    <xf numFmtId="43" fontId="2" fillId="0" borderId="0" xfId="1" applyFont="1" applyFill="1" applyBorder="1" applyAlignment="1" applyProtection="1">
      <alignment horizontal="center"/>
    </xf>
    <xf numFmtId="43" fontId="3" fillId="0" borderId="0" xfId="1" applyNumberFormat="1" applyFont="1" applyFill="1" applyBorder="1" applyProtection="1"/>
    <xf numFmtId="43" fontId="3" fillId="0" borderId="1" xfId="1" applyNumberFormat="1" applyFont="1" applyFill="1" applyBorder="1" applyProtection="1"/>
    <xf numFmtId="43" fontId="4" fillId="0" borderId="21" xfId="1" applyNumberFormat="1" applyFont="1" applyFill="1" applyBorder="1" applyAlignment="1" applyProtection="1">
      <alignment horizontal="right"/>
    </xf>
    <xf numFmtId="43" fontId="4" fillId="0" borderId="0" xfId="1" applyFont="1" applyFill="1" applyBorder="1" applyAlignment="1" applyProtection="1">
      <alignment horizontal="center"/>
    </xf>
    <xf numFmtId="165" fontId="2" fillId="0" borderId="0" xfId="8" applyNumberFormat="1" applyFont="1" applyFill="1" applyBorder="1" applyProtection="1"/>
    <xf numFmtId="10" fontId="2" fillId="0" borderId="0" xfId="2" applyNumberFormat="1" applyFont="1" applyFill="1" applyBorder="1" applyProtection="1"/>
    <xf numFmtId="164" fontId="3" fillId="0" borderId="0" xfId="2" applyNumberFormat="1" applyFont="1" applyFill="1" applyBorder="1" applyAlignment="1" applyProtection="1">
      <alignment horizontal="right"/>
    </xf>
    <xf numFmtId="165" fontId="3" fillId="5" borderId="0" xfId="8" applyNumberFormat="1" applyFont="1" applyFill="1" applyBorder="1" applyProtection="1">
      <protection locked="0"/>
    </xf>
    <xf numFmtId="43" fontId="3" fillId="5" borderId="0" xfId="8" applyNumberFormat="1" applyFont="1" applyFill="1" applyBorder="1" applyProtection="1">
      <protection locked="0"/>
    </xf>
    <xf numFmtId="41" fontId="3" fillId="5" borderId="0" xfId="8" applyNumberFormat="1" applyFont="1" applyFill="1" applyBorder="1" applyProtection="1">
      <protection locked="0"/>
    </xf>
    <xf numFmtId="0" fontId="0" fillId="0" borderId="1" xfId="0" applyBorder="1" applyProtection="1"/>
    <xf numFmtId="0" fontId="0" fillId="0" borderId="1" xfId="0" applyBorder="1" applyAlignment="1" applyProtection="1">
      <alignment horizontal="right"/>
    </xf>
    <xf numFmtId="0" fontId="0" fillId="0" borderId="0" xfId="0" applyProtection="1"/>
    <xf numFmtId="0" fontId="0" fillId="0" borderId="0" xfId="0" applyAlignment="1" applyProtection="1">
      <alignment vertical="top"/>
    </xf>
    <xf numFmtId="168" fontId="0" fillId="0" borderId="0" xfId="0" applyNumberFormat="1" applyAlignment="1" applyProtection="1">
      <alignment vertical="top"/>
    </xf>
    <xf numFmtId="0" fontId="0" fillId="0" borderId="0" xfId="0" applyFill="1" applyProtection="1"/>
    <xf numFmtId="43" fontId="3" fillId="0" borderId="0" xfId="1" applyFont="1" applyFill="1" applyBorder="1" applyAlignment="1" applyProtection="1">
      <alignment horizontal="right"/>
    </xf>
    <xf numFmtId="0" fontId="3" fillId="0" borderId="0" xfId="0" applyFont="1" applyFill="1"/>
    <xf numFmtId="0" fontId="3" fillId="0" borderId="0" xfId="0" applyFont="1" applyFill="1" applyAlignment="1">
      <alignment vertical="center"/>
    </xf>
    <xf numFmtId="0" fontId="3" fillId="0" borderId="0" xfId="0" applyFont="1" applyFill="1" applyAlignment="1" applyProtection="1">
      <alignment vertical="top" wrapText="1"/>
    </xf>
    <xf numFmtId="43" fontId="3" fillId="0" borderId="0" xfId="1" quotePrefix="1" applyFont="1" applyBorder="1" applyProtection="1"/>
    <xf numFmtId="43" fontId="2" fillId="0" borderId="0" xfId="1" applyFont="1" applyFill="1" applyBorder="1" applyProtection="1"/>
    <xf numFmtId="44" fontId="10" fillId="0" borderId="0" xfId="8" applyFont="1" applyFill="1" applyBorder="1" applyAlignment="1" applyProtection="1">
      <alignment horizontal="right"/>
    </xf>
    <xf numFmtId="44" fontId="10" fillId="0" borderId="0" xfId="8" applyFont="1" applyFill="1" applyBorder="1" applyProtection="1"/>
    <xf numFmtId="0" fontId="4" fillId="2" borderId="5" xfId="2" applyNumberFormat="1" applyFont="1" applyFill="1" applyBorder="1" applyAlignment="1" applyProtection="1">
      <alignment horizontal="left" vertical="top" wrapText="1"/>
    </xf>
    <xf numFmtId="165" fontId="3" fillId="0" borderId="0" xfId="8" applyNumberFormat="1" applyFont="1" applyFill="1" applyBorder="1" applyAlignment="1" applyProtection="1">
      <alignment vertical="top"/>
    </xf>
    <xf numFmtId="0" fontId="14" fillId="0" borderId="5" xfId="0" applyNumberFormat="1" applyFont="1" applyBorder="1" applyProtection="1"/>
    <xf numFmtId="167" fontId="2" fillId="0" borderId="0" xfId="1" quotePrefix="1" applyNumberFormat="1" applyFont="1" applyBorder="1" applyAlignment="1" applyProtection="1">
      <alignment horizontal="center" wrapText="1"/>
    </xf>
    <xf numFmtId="10" fontId="3" fillId="0" borderId="0" xfId="8" applyNumberFormat="1" applyFont="1" applyFill="1" applyBorder="1" applyProtection="1"/>
    <xf numFmtId="43" fontId="2" fillId="0" borderId="0" xfId="1" applyFont="1" applyFill="1" applyBorder="1" applyAlignment="1" applyProtection="1">
      <alignment horizontal="right"/>
    </xf>
    <xf numFmtId="0" fontId="0" fillId="0" borderId="0" xfId="0" applyAlignment="1">
      <alignment vertical="top" wrapText="1"/>
    </xf>
    <xf numFmtId="49" fontId="3" fillId="5" borderId="5" xfId="1" applyNumberFormat="1" applyFont="1" applyFill="1" applyBorder="1" applyAlignment="1" applyProtection="1">
      <alignment horizontal="left" vertical="top" wrapText="1"/>
      <protection locked="0"/>
    </xf>
    <xf numFmtId="49" fontId="3" fillId="5" borderId="0" xfId="1" applyNumberFormat="1" applyFont="1" applyFill="1" applyBorder="1" applyAlignment="1" applyProtection="1">
      <alignment horizontal="left" vertical="top" wrapText="1"/>
      <protection locked="0"/>
    </xf>
    <xf numFmtId="49" fontId="3" fillId="5" borderId="8" xfId="1" applyNumberFormat="1" applyFont="1" applyFill="1" applyBorder="1" applyAlignment="1" applyProtection="1">
      <alignment horizontal="left" vertical="top" wrapText="1"/>
      <protection locked="0"/>
    </xf>
    <xf numFmtId="49" fontId="3" fillId="5" borderId="9" xfId="1" applyNumberFormat="1" applyFont="1" applyFill="1" applyBorder="1" applyAlignment="1" applyProtection="1">
      <alignment horizontal="left" vertical="top" wrapText="1"/>
      <protection locked="0"/>
    </xf>
  </cellXfs>
  <cellStyles count="9">
    <cellStyle name="Komma" xfId="1" builtinId="3"/>
    <cellStyle name="Komma 2" xfId="3" xr:uid="{00000000-0005-0000-0000-000001000000}"/>
    <cellStyle name="Komma 2 2" xfId="5" xr:uid="{00000000-0005-0000-0000-000002000000}"/>
    <cellStyle name="Komma 2 3" xfId="7" xr:uid="{00000000-0005-0000-0000-000003000000}"/>
    <cellStyle name="Komma 3" xfId="4" xr:uid="{00000000-0005-0000-0000-000004000000}"/>
    <cellStyle name="Komma 4" xfId="6" xr:uid="{00000000-0005-0000-0000-000005000000}"/>
    <cellStyle name="Procent" xfId="2" builtinId="5"/>
    <cellStyle name="Standaard" xfId="0" builtinId="0"/>
    <cellStyle name="Valuta" xfId="8" builtinId="4"/>
  </cellStyles>
  <dxfs count="1">
    <dxf>
      <font>
        <color rgb="FFFF0000"/>
      </font>
    </dxf>
  </dxfs>
  <tableStyles count="0" defaultTableStyle="TableStyleMedium2" defaultPivotStyle="PivotStyleLight16"/>
  <colors>
    <mruColors>
      <color rgb="FFA8C6E8"/>
      <color rgb="FFFFAF7D"/>
      <color rgb="FFFD9961"/>
      <color rgb="FFFEB992"/>
      <color rgb="FFFF7F31"/>
      <color rgb="FFFF6201"/>
      <color rgb="FFFF7500"/>
      <color rgb="FFFFB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ng.nl/FA/Clienten/0100_%20Standaard/Jaarrekening/Jaarrekening%202014/Nacalculatie/Formulier_Nacalculatie_AWBZ_2014_v3-3-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re/Algemeen/Werkgroep%20functiegerichte%20bekostiging/ZZP/Onderwerpen/Berekening%20prijzen%20en%20uren/2011/Opbouw%20model/Berekening%20ZZP-prijzen%202008%20na%20correctie%20uren%20VV5-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AlgInfo"/>
      <sheetName val="Versiebeheer"/>
      <sheetName val="Toelichting"/>
      <sheetName val="Bijlagen"/>
      <sheetName val="Foutmeldingen"/>
      <sheetName val="Toelating en capaciteit"/>
      <sheetName val="Intramuraal"/>
      <sheetName val="GGZ kinderen&amp;jeugd"/>
      <sheetName val="Extramuraal"/>
      <sheetName val="Dagbesteding en vervoer"/>
      <sheetName val="VPT"/>
      <sheetName val="Nacalculeerbare productie"/>
      <sheetName val="Totaal opgegeven kosten"/>
      <sheetName val="Spec. zorggeb. kstn."/>
      <sheetName val="Vragen controleprotocol"/>
      <sheetName val="Vragenlijst overige vragen"/>
      <sheetName val="NHC GRZ"/>
      <sheetName val="Koppelrange"/>
    </sheetNames>
    <sheetDataSet>
      <sheetData sheetId="0" refreshError="1">
        <row r="12">
          <cell r="I1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derbouwing"/>
      <sheetName val="Toelichting"/>
      <sheetName val="PV"/>
      <sheetName val="VP"/>
      <sheetName val="OB"/>
      <sheetName val="AB"/>
      <sheetName val="AB KJ"/>
      <sheetName val="BH"/>
      <sheetName val="VB"/>
      <sheetName val="Overzicht per functie"/>
      <sheetName val="Index"/>
      <sheetName val="Indexering ZZP-prijzen 2008"/>
      <sheetName val="Berekening ZZP-prijzen"/>
      <sheetName val="ZZP-prijzen"/>
      <sheetName val="Uren pakketten"/>
      <sheetName val="Module BH"/>
      <sheetName val="ZZP-prijzen (2)"/>
      <sheetName val="Uren pakketten (nieuw)"/>
    </sheetNames>
    <sheetDataSet>
      <sheetData sheetId="0"/>
      <sheetData sheetId="1"/>
      <sheetData sheetId="2"/>
      <sheetData sheetId="3"/>
      <sheetData sheetId="4"/>
      <sheetData sheetId="5"/>
      <sheetData sheetId="6"/>
      <sheetData sheetId="7"/>
      <sheetData sheetId="8"/>
      <sheetData sheetId="9"/>
      <sheetData sheetId="10">
        <row r="98">
          <cell r="B98" t="str">
            <v>GHZ</v>
          </cell>
          <cell r="C98">
            <v>40.114534927079134</v>
          </cell>
          <cell r="D98">
            <v>41.407820736712566</v>
          </cell>
          <cell r="E98">
            <v>41.760502989320386</v>
          </cell>
          <cell r="F98">
            <v>45.810317201814406</v>
          </cell>
          <cell r="G98">
            <v>83.998298055480362</v>
          </cell>
          <cell r="H98">
            <v>9.3910042128338365</v>
          </cell>
          <cell r="I98">
            <v>7.3957199682546237</v>
          </cell>
          <cell r="J98">
            <v>9.6654203038310911</v>
          </cell>
          <cell r="L98">
            <v>43.704413811317515</v>
          </cell>
        </row>
        <row r="99">
          <cell r="B99" t="str">
            <v>GGZ</v>
          </cell>
          <cell r="C99">
            <v>49.522540333191671</v>
          </cell>
          <cell r="D99">
            <v>55.276733793721959</v>
          </cell>
          <cell r="E99">
            <v>52.144448838161615</v>
          </cell>
          <cell r="F99">
            <v>60.016975445180407</v>
          </cell>
          <cell r="G99">
            <v>90.422690470485691</v>
          </cell>
          <cell r="H99">
            <v>6.4028770650557654</v>
          </cell>
          <cell r="I99">
            <v>7.3957199682546237</v>
          </cell>
          <cell r="J99">
            <v>8.2096672948517178</v>
          </cell>
        </row>
        <row r="100">
          <cell r="B100" t="str">
            <v>V&amp;V</v>
          </cell>
          <cell r="C100">
            <v>42.169290062540675</v>
          </cell>
          <cell r="D100">
            <v>47.056233664969191</v>
          </cell>
          <cell r="E100">
            <v>45.121935380186741</v>
          </cell>
          <cell r="F100">
            <v>48.661733946050376</v>
          </cell>
          <cell r="G100">
            <v>96.388999415305577</v>
          </cell>
          <cell r="H100">
            <v>8.0963237930577794</v>
          </cell>
          <cell r="I100">
            <v>11.363617417690788</v>
          </cell>
          <cell r="J100">
            <v>13.267441647774508</v>
          </cell>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68C3-CCA2-4E0F-A37B-C5B99EC1DCCE}">
  <dimension ref="A1:M153"/>
  <sheetViews>
    <sheetView tabSelected="1" view="pageBreakPreview" zoomScale="70" zoomScaleNormal="70" zoomScaleSheetLayoutView="70" workbookViewId="0"/>
  </sheetViews>
  <sheetFormatPr defaultColWidth="8.88671875" defaultRowHeight="14.4" x14ac:dyDescent="0.3"/>
  <cols>
    <col min="1" max="1" width="78.88671875" style="55" customWidth="1"/>
    <col min="2" max="2" width="20.88671875" style="54" customWidth="1"/>
    <col min="3" max="3" width="14.109375" style="54" customWidth="1"/>
    <col min="4" max="4" width="12.88671875" style="54" customWidth="1"/>
    <col min="5" max="5" width="15.6640625" style="54" customWidth="1"/>
    <col min="6" max="6" width="19.88671875" style="54" customWidth="1"/>
    <col min="7" max="7" width="19" style="54" customWidth="1"/>
    <col min="8" max="8" width="16.44140625" style="54" bestFit="1" customWidth="1"/>
    <col min="9" max="9" width="141.6640625" style="55" customWidth="1"/>
    <col min="10" max="10" width="0.6640625" style="54" customWidth="1"/>
    <col min="11" max="16384" width="8.88671875" style="54"/>
  </cols>
  <sheetData>
    <row r="1" spans="1:10" ht="21" x14ac:dyDescent="0.4">
      <c r="A1" s="116" t="s">
        <v>128</v>
      </c>
      <c r="B1" s="75"/>
      <c r="C1" s="75"/>
      <c r="D1" s="75"/>
      <c r="E1" s="75"/>
      <c r="F1" s="75"/>
      <c r="G1" s="75"/>
      <c r="H1" s="75"/>
      <c r="I1" s="117" t="s">
        <v>33</v>
      </c>
      <c r="J1" s="118"/>
    </row>
    <row r="2" spans="1:10" ht="18" x14ac:dyDescent="0.35">
      <c r="A2" s="161" t="s">
        <v>140</v>
      </c>
      <c r="B2" s="7"/>
      <c r="C2" s="7"/>
      <c r="D2" s="7"/>
      <c r="E2" s="7"/>
      <c r="F2" s="7"/>
      <c r="G2" s="7"/>
      <c r="H2" s="7"/>
      <c r="I2" s="64" t="s">
        <v>36</v>
      </c>
      <c r="J2" s="65"/>
    </row>
    <row r="3" spans="1:10" x14ac:dyDescent="0.3">
      <c r="A3" s="32"/>
      <c r="B3" s="7"/>
      <c r="C3" s="7"/>
      <c r="D3" s="7"/>
      <c r="E3" s="7"/>
      <c r="F3" s="7"/>
      <c r="G3" s="7"/>
      <c r="H3" s="7"/>
      <c r="I3" s="64" t="s">
        <v>37</v>
      </c>
      <c r="J3" s="65"/>
    </row>
    <row r="4" spans="1:10" x14ac:dyDescent="0.3">
      <c r="A4" s="32"/>
      <c r="B4" s="7"/>
      <c r="C4" s="7"/>
      <c r="D4" s="7"/>
      <c r="E4" s="7"/>
      <c r="F4" s="7"/>
      <c r="G4" s="7"/>
      <c r="H4" s="7"/>
      <c r="I4" s="64" t="s">
        <v>34</v>
      </c>
      <c r="J4" s="65"/>
    </row>
    <row r="5" spans="1:10" ht="18" x14ac:dyDescent="0.35">
      <c r="A5" s="119" t="s">
        <v>13</v>
      </c>
      <c r="B5" s="7"/>
      <c r="C5" s="7"/>
      <c r="D5" s="7"/>
      <c r="E5" s="7"/>
      <c r="F5" s="7"/>
      <c r="G5" s="7"/>
      <c r="H5" s="7"/>
      <c r="I5" s="64" t="s">
        <v>35</v>
      </c>
      <c r="J5" s="65"/>
    </row>
    <row r="6" spans="1:10" x14ac:dyDescent="0.3">
      <c r="A6" s="30" t="s">
        <v>14</v>
      </c>
      <c r="B6" s="7"/>
      <c r="C6" s="7"/>
      <c r="D6" s="7"/>
      <c r="E6" s="7"/>
      <c r="F6" s="7"/>
      <c r="G6" s="7"/>
      <c r="H6" s="7"/>
      <c r="I6" s="64"/>
      <c r="J6" s="65"/>
    </row>
    <row r="7" spans="1:10" x14ac:dyDescent="0.3">
      <c r="A7" s="30" t="s">
        <v>15</v>
      </c>
      <c r="B7" s="7"/>
      <c r="C7" s="7"/>
      <c r="D7" s="7"/>
      <c r="E7" s="7"/>
      <c r="F7" s="7"/>
      <c r="G7" s="7"/>
      <c r="H7" s="7"/>
      <c r="I7" s="64"/>
      <c r="J7" s="65"/>
    </row>
    <row r="8" spans="1:10" x14ac:dyDescent="0.3">
      <c r="A8" s="30" t="s">
        <v>20</v>
      </c>
      <c r="B8" s="7"/>
      <c r="C8" s="7"/>
      <c r="D8" s="7"/>
      <c r="E8" s="7"/>
      <c r="F8" s="7"/>
      <c r="G8" s="7"/>
      <c r="H8" s="7"/>
      <c r="I8" s="64"/>
      <c r="J8" s="65"/>
    </row>
    <row r="9" spans="1:10" x14ac:dyDescent="0.3">
      <c r="A9" s="30" t="s">
        <v>16</v>
      </c>
      <c r="B9" s="7"/>
      <c r="C9" s="7"/>
      <c r="D9" s="7"/>
      <c r="E9" s="7"/>
      <c r="F9" s="155"/>
      <c r="G9" s="155"/>
      <c r="H9" s="7"/>
      <c r="I9" s="64"/>
      <c r="J9" s="65"/>
    </row>
    <row r="10" spans="1:10" x14ac:dyDescent="0.3">
      <c r="A10" s="30" t="s">
        <v>17</v>
      </c>
      <c r="B10" s="7"/>
      <c r="C10" s="7"/>
      <c r="D10" s="7"/>
      <c r="E10" s="7"/>
      <c r="F10" s="155"/>
      <c r="G10" s="155"/>
      <c r="H10" s="7"/>
      <c r="I10" s="64"/>
      <c r="J10" s="65"/>
    </row>
    <row r="11" spans="1:10" x14ac:dyDescent="0.3">
      <c r="A11" s="31" t="s">
        <v>18</v>
      </c>
      <c r="B11" s="7"/>
      <c r="C11" s="7"/>
      <c r="D11" s="7"/>
      <c r="E11" s="7"/>
      <c r="F11" s="155"/>
      <c r="G11" s="155"/>
      <c r="H11" s="7"/>
      <c r="I11" s="64"/>
      <c r="J11" s="65"/>
    </row>
    <row r="12" spans="1:10" x14ac:dyDescent="0.3">
      <c r="A12" s="32"/>
      <c r="B12" s="7"/>
      <c r="C12" s="7"/>
      <c r="D12" s="7"/>
      <c r="E12" s="7"/>
      <c r="F12" s="155"/>
      <c r="G12" s="155"/>
      <c r="H12" s="7"/>
      <c r="I12" s="64"/>
      <c r="J12" s="65"/>
    </row>
    <row r="13" spans="1:10" x14ac:dyDescent="0.3">
      <c r="A13" s="32"/>
      <c r="B13" s="7"/>
      <c r="C13" s="7"/>
      <c r="D13" s="7"/>
      <c r="E13" s="7"/>
      <c r="F13" s="7"/>
      <c r="G13" s="7"/>
      <c r="H13" s="7"/>
      <c r="I13" s="64"/>
      <c r="J13" s="65"/>
    </row>
    <row r="14" spans="1:10" ht="18" x14ac:dyDescent="0.35">
      <c r="A14" s="114" t="s">
        <v>19</v>
      </c>
      <c r="B14" s="115"/>
      <c r="C14" s="7"/>
      <c r="D14" s="7"/>
      <c r="E14" s="7"/>
      <c r="F14" s="7"/>
      <c r="G14" s="7"/>
      <c r="H14" s="7"/>
      <c r="I14" s="64"/>
      <c r="J14" s="65"/>
    </row>
    <row r="15" spans="1:10" x14ac:dyDescent="0.3">
      <c r="A15" s="33" t="s">
        <v>26</v>
      </c>
      <c r="B15" s="51" t="s">
        <v>21</v>
      </c>
      <c r="C15" s="7"/>
      <c r="D15" s="7"/>
      <c r="E15" s="7"/>
      <c r="F15" s="7"/>
      <c r="G15" s="7"/>
      <c r="H15" s="7"/>
      <c r="I15" s="64"/>
      <c r="J15" s="65"/>
    </row>
    <row r="16" spans="1:10" x14ac:dyDescent="0.3">
      <c r="A16" s="33" t="s">
        <v>27</v>
      </c>
      <c r="B16" s="51" t="s">
        <v>21</v>
      </c>
      <c r="C16" s="7"/>
      <c r="D16" s="7"/>
      <c r="E16" s="7"/>
      <c r="F16" s="7"/>
      <c r="G16" s="7"/>
      <c r="H16" s="7"/>
      <c r="I16" s="64"/>
      <c r="J16" s="65"/>
    </row>
    <row r="17" spans="1:10" x14ac:dyDescent="0.3">
      <c r="A17" s="33" t="s">
        <v>28</v>
      </c>
      <c r="B17" s="51" t="s">
        <v>21</v>
      </c>
      <c r="C17" s="7"/>
      <c r="D17" s="7"/>
      <c r="E17" s="7"/>
      <c r="F17" s="7"/>
      <c r="G17" s="7"/>
      <c r="H17" s="7"/>
      <c r="I17" s="64"/>
      <c r="J17" s="65"/>
    </row>
    <row r="18" spans="1:10" x14ac:dyDescent="0.3">
      <c r="A18" s="33" t="s">
        <v>29</v>
      </c>
      <c r="B18" s="51" t="s">
        <v>21</v>
      </c>
      <c r="C18" s="7"/>
      <c r="D18" s="7"/>
      <c r="E18" s="7"/>
      <c r="F18" s="7"/>
      <c r="G18" s="7"/>
      <c r="H18" s="7"/>
      <c r="I18" s="64"/>
      <c r="J18" s="65"/>
    </row>
    <row r="19" spans="1:10" x14ac:dyDescent="0.3">
      <c r="A19" s="33" t="s">
        <v>30</v>
      </c>
      <c r="B19" s="51" t="s">
        <v>21</v>
      </c>
      <c r="C19" s="7"/>
      <c r="D19" s="7"/>
      <c r="E19" s="7"/>
      <c r="F19" s="7"/>
      <c r="G19" s="7"/>
      <c r="H19" s="7"/>
      <c r="I19" s="64"/>
      <c r="J19" s="65"/>
    </row>
    <row r="20" spans="1:10" x14ac:dyDescent="0.3">
      <c r="A20" s="33" t="s">
        <v>31</v>
      </c>
      <c r="B20" s="52" t="s">
        <v>21</v>
      </c>
      <c r="C20" s="7"/>
      <c r="D20" s="7"/>
      <c r="E20" s="7"/>
      <c r="F20" s="7"/>
      <c r="G20" s="7"/>
      <c r="H20" s="7"/>
      <c r="I20" s="64"/>
      <c r="J20" s="65"/>
    </row>
    <row r="21" spans="1:10" x14ac:dyDescent="0.3">
      <c r="A21" s="32"/>
      <c r="B21" s="7"/>
      <c r="C21" s="7"/>
      <c r="D21" s="7"/>
      <c r="E21" s="7"/>
      <c r="F21" s="7"/>
      <c r="G21" s="7"/>
      <c r="H21" s="7"/>
      <c r="I21" s="64"/>
      <c r="J21" s="65"/>
    </row>
    <row r="22" spans="1:10" ht="15" thickBot="1" x14ac:dyDescent="0.35">
      <c r="A22" s="34"/>
      <c r="B22" s="8"/>
      <c r="C22" s="8"/>
      <c r="D22" s="8"/>
      <c r="E22" s="8"/>
      <c r="F22" s="8"/>
      <c r="G22" s="8"/>
      <c r="H22" s="8"/>
      <c r="I22" s="64"/>
      <c r="J22" s="65"/>
    </row>
    <row r="23" spans="1:10" x14ac:dyDescent="0.3">
      <c r="A23" s="35"/>
      <c r="B23" s="9"/>
      <c r="C23" s="9"/>
      <c r="D23" s="9"/>
      <c r="E23" s="9"/>
      <c r="F23" s="9"/>
      <c r="G23" s="9"/>
      <c r="H23" s="9"/>
      <c r="I23" s="64"/>
      <c r="J23" s="65"/>
    </row>
    <row r="24" spans="1:10" ht="18.600000000000001" thickBot="1" x14ac:dyDescent="0.4">
      <c r="A24" s="36" t="s">
        <v>75</v>
      </c>
      <c r="B24" s="10"/>
      <c r="C24" s="10"/>
      <c r="D24" s="10"/>
      <c r="E24" s="10"/>
      <c r="F24" s="11"/>
      <c r="G24" s="10"/>
      <c r="H24" s="10"/>
      <c r="I24" s="64"/>
      <c r="J24" s="65"/>
    </row>
    <row r="25" spans="1:10" ht="18" x14ac:dyDescent="0.35">
      <c r="A25" s="37"/>
      <c r="B25" s="12"/>
      <c r="C25" s="12"/>
      <c r="D25" s="12"/>
      <c r="F25" s="19"/>
      <c r="G25" s="12"/>
      <c r="H25" s="12"/>
      <c r="I25" s="64"/>
      <c r="J25" s="65"/>
    </row>
    <row r="26" spans="1:10" ht="15.6" x14ac:dyDescent="0.3">
      <c r="A26" s="38" t="s">
        <v>71</v>
      </c>
      <c r="B26" s="12"/>
      <c r="C26" s="12"/>
      <c r="D26" s="12"/>
      <c r="F26" s="19"/>
      <c r="G26" s="12"/>
      <c r="H26" s="12"/>
      <c r="I26" s="64"/>
      <c r="J26" s="65"/>
    </row>
    <row r="27" spans="1:10" x14ac:dyDescent="0.3">
      <c r="A27" s="32"/>
      <c r="B27" s="7"/>
      <c r="C27" s="13"/>
      <c r="D27" s="13"/>
      <c r="F27" s="20" t="s">
        <v>91</v>
      </c>
      <c r="G27" s="162">
        <v>2021</v>
      </c>
      <c r="H27" s="13" t="s">
        <v>43</v>
      </c>
      <c r="I27" s="64"/>
      <c r="J27" s="65"/>
    </row>
    <row r="28" spans="1:10" x14ac:dyDescent="0.3">
      <c r="A28" s="32" t="s">
        <v>0</v>
      </c>
      <c r="B28" s="7"/>
      <c r="C28" s="14"/>
      <c r="D28" s="14"/>
      <c r="F28" s="142"/>
      <c r="G28" s="142"/>
      <c r="H28" s="47"/>
      <c r="I28" s="64" t="s">
        <v>103</v>
      </c>
      <c r="J28" s="65"/>
    </row>
    <row r="29" spans="1:10" s="112" customFormat="1" ht="28.8" x14ac:dyDescent="0.3">
      <c r="A29" s="39" t="s">
        <v>39</v>
      </c>
      <c r="B29" s="26"/>
      <c r="C29" s="27"/>
      <c r="D29" s="27"/>
      <c r="F29" s="160">
        <f>F28*(33.9%+4%)</f>
        <v>0</v>
      </c>
      <c r="G29" s="160">
        <f>G28*(35.6%+4%)</f>
        <v>0</v>
      </c>
      <c r="H29" s="48"/>
      <c r="I29" s="159" t="s">
        <v>129</v>
      </c>
      <c r="J29" s="113"/>
    </row>
    <row r="30" spans="1:10" x14ac:dyDescent="0.3">
      <c r="A30" s="40" t="s">
        <v>40</v>
      </c>
      <c r="B30" s="7"/>
      <c r="C30" s="15"/>
      <c r="D30" s="15"/>
      <c r="F30" s="120">
        <f>SUM(F28:F29)</f>
        <v>0</v>
      </c>
      <c r="G30" s="120">
        <f>SUM(G28:G29)</f>
        <v>0</v>
      </c>
      <c r="H30" s="47"/>
      <c r="I30" s="64"/>
      <c r="J30" s="65"/>
    </row>
    <row r="31" spans="1:10" x14ac:dyDescent="0.3">
      <c r="A31" s="40"/>
      <c r="B31" s="7"/>
      <c r="C31" s="15"/>
      <c r="D31" s="15"/>
      <c r="F31" s="24"/>
      <c r="G31" s="24"/>
      <c r="H31" s="47"/>
      <c r="I31" s="64"/>
      <c r="J31" s="65"/>
    </row>
    <row r="32" spans="1:10" x14ac:dyDescent="0.3">
      <c r="A32" s="32" t="s">
        <v>76</v>
      </c>
      <c r="B32" s="7"/>
      <c r="C32" s="16"/>
      <c r="D32" s="16"/>
      <c r="F32" s="142"/>
      <c r="G32" s="142"/>
      <c r="H32" s="47"/>
      <c r="I32" s="64" t="s">
        <v>87</v>
      </c>
      <c r="J32" s="65"/>
    </row>
    <row r="33" spans="1:10" x14ac:dyDescent="0.3">
      <c r="A33" s="32" t="s">
        <v>77</v>
      </c>
      <c r="B33" s="7"/>
      <c r="C33" s="16"/>
      <c r="D33" s="16"/>
      <c r="F33" s="142"/>
      <c r="G33" s="142"/>
      <c r="H33" s="47"/>
      <c r="I33" s="64" t="s">
        <v>90</v>
      </c>
      <c r="J33" s="65"/>
    </row>
    <row r="34" spans="1:10" x14ac:dyDescent="0.3">
      <c r="A34" s="40" t="s">
        <v>45</v>
      </c>
      <c r="B34" s="7"/>
      <c r="C34" s="15"/>
      <c r="D34" s="15"/>
      <c r="F34" s="120">
        <f>F32+F33</f>
        <v>0</v>
      </c>
      <c r="G34" s="120">
        <f>G32+G33</f>
        <v>0</v>
      </c>
      <c r="H34" s="47"/>
      <c r="I34" s="64"/>
      <c r="J34" s="65"/>
    </row>
    <row r="35" spans="1:10" x14ac:dyDescent="0.3">
      <c r="A35" s="40"/>
      <c r="B35" s="7"/>
      <c r="C35" s="15"/>
      <c r="D35" s="15"/>
      <c r="F35" s="24"/>
      <c r="G35" s="24"/>
      <c r="H35" s="47"/>
      <c r="I35" s="64"/>
      <c r="J35" s="65"/>
    </row>
    <row r="36" spans="1:10" x14ac:dyDescent="0.3">
      <c r="A36" s="32" t="s">
        <v>84</v>
      </c>
      <c r="B36" s="28"/>
      <c r="C36" s="29"/>
      <c r="D36" s="29"/>
      <c r="E36" s="111"/>
      <c r="F36" s="111"/>
      <c r="G36" s="142"/>
      <c r="H36" s="49" t="s">
        <v>42</v>
      </c>
      <c r="I36" s="64" t="s">
        <v>108</v>
      </c>
      <c r="J36" s="65"/>
    </row>
    <row r="37" spans="1:10" x14ac:dyDescent="0.3">
      <c r="A37" s="32"/>
      <c r="B37" s="7"/>
      <c r="C37" s="16"/>
      <c r="D37" s="16"/>
      <c r="F37" s="22"/>
      <c r="G37" s="22"/>
      <c r="H37" s="47"/>
      <c r="I37" s="64"/>
      <c r="J37" s="65"/>
    </row>
    <row r="38" spans="1:10" x14ac:dyDescent="0.3">
      <c r="A38" s="41" t="s">
        <v>70</v>
      </c>
      <c r="B38" s="7"/>
      <c r="C38" s="16"/>
      <c r="D38" s="16"/>
      <c r="F38" s="121">
        <f>F30+F34</f>
        <v>0</v>
      </c>
      <c r="G38" s="121">
        <f>G30+G34</f>
        <v>0</v>
      </c>
      <c r="H38" s="122">
        <f>G38-F38</f>
        <v>0</v>
      </c>
      <c r="I38" s="64" t="s">
        <v>88</v>
      </c>
      <c r="J38" s="65"/>
    </row>
    <row r="39" spans="1:10" x14ac:dyDescent="0.3">
      <c r="A39" s="32"/>
      <c r="B39" s="7"/>
      <c r="C39" s="16"/>
      <c r="D39" s="16"/>
      <c r="F39" s="16"/>
      <c r="G39" s="16"/>
      <c r="H39" s="7"/>
      <c r="I39" s="64"/>
      <c r="J39" s="65"/>
    </row>
    <row r="40" spans="1:10" x14ac:dyDescent="0.3">
      <c r="A40" s="32"/>
      <c r="B40" s="7"/>
      <c r="C40" s="17"/>
      <c r="D40" s="17"/>
      <c r="F40" s="7"/>
      <c r="G40" s="7"/>
      <c r="H40" s="50"/>
      <c r="I40" s="64"/>
      <c r="J40" s="65"/>
    </row>
    <row r="41" spans="1:10" x14ac:dyDescent="0.3">
      <c r="A41" s="42" t="s">
        <v>72</v>
      </c>
      <c r="B41" s="7"/>
      <c r="C41" s="7"/>
      <c r="D41" s="7"/>
      <c r="F41" s="7"/>
      <c r="G41" s="7"/>
      <c r="H41" s="7"/>
      <c r="I41" s="64"/>
      <c r="J41" s="65"/>
    </row>
    <row r="42" spans="1:10" x14ac:dyDescent="0.3">
      <c r="A42" s="32"/>
      <c r="B42" s="7"/>
      <c r="C42" s="7"/>
      <c r="D42" s="7"/>
      <c r="F42" s="20" t="s">
        <v>91</v>
      </c>
      <c r="G42" s="162">
        <v>2021</v>
      </c>
      <c r="H42" s="13" t="s">
        <v>44</v>
      </c>
      <c r="I42" s="64"/>
      <c r="J42" s="65"/>
    </row>
    <row r="43" spans="1:10" x14ac:dyDescent="0.3">
      <c r="A43" s="32" t="s">
        <v>141</v>
      </c>
      <c r="B43" s="7"/>
      <c r="C43" s="7"/>
      <c r="D43" s="7"/>
      <c r="F43" s="143"/>
      <c r="G43" s="23" t="s">
        <v>42</v>
      </c>
      <c r="H43" s="7"/>
      <c r="I43" s="64" t="s">
        <v>142</v>
      </c>
      <c r="J43" s="65"/>
    </row>
    <row r="44" spans="1:10" x14ac:dyDescent="0.3">
      <c r="A44" s="32" t="s">
        <v>41</v>
      </c>
      <c r="B44" s="7"/>
      <c r="C44" s="7"/>
      <c r="D44" s="7"/>
      <c r="F44" s="144"/>
      <c r="G44" s="144"/>
      <c r="H44" s="7"/>
      <c r="I44" s="64" t="s">
        <v>143</v>
      </c>
      <c r="J44" s="65"/>
    </row>
    <row r="45" spans="1:10" x14ac:dyDescent="0.3">
      <c r="A45" s="32"/>
      <c r="B45" s="7"/>
      <c r="C45" s="7"/>
      <c r="D45" s="7"/>
      <c r="F45" s="21"/>
      <c r="G45" s="21"/>
      <c r="H45" s="7"/>
      <c r="I45" s="64"/>
      <c r="J45" s="65"/>
    </row>
    <row r="46" spans="1:10" x14ac:dyDescent="0.3">
      <c r="A46" s="40" t="s">
        <v>62</v>
      </c>
      <c r="B46" s="18"/>
      <c r="C46" s="18"/>
      <c r="D46" s="18"/>
      <c r="F46" s="123">
        <f>F43</f>
        <v>0</v>
      </c>
      <c r="G46" s="123">
        <f>IFERROR(F43/F44*G44,0)</f>
        <v>0</v>
      </c>
      <c r="H46" s="123">
        <f>G46-F46</f>
        <v>0</v>
      </c>
      <c r="I46" s="64" t="s">
        <v>61</v>
      </c>
      <c r="J46" s="65"/>
    </row>
    <row r="47" spans="1:10" x14ac:dyDescent="0.3">
      <c r="A47" s="41"/>
      <c r="B47" s="7"/>
      <c r="C47" s="7"/>
      <c r="D47" s="7"/>
      <c r="F47" s="7"/>
      <c r="G47" s="7"/>
      <c r="H47" s="7"/>
      <c r="I47" s="64"/>
      <c r="J47" s="65"/>
    </row>
    <row r="48" spans="1:10" x14ac:dyDescent="0.3">
      <c r="A48" s="32" t="s">
        <v>47</v>
      </c>
      <c r="B48" s="7"/>
      <c r="C48" s="7"/>
      <c r="D48" s="7"/>
      <c r="F48" s="21">
        <f>F32/50000*1500</f>
        <v>0</v>
      </c>
      <c r="G48" s="21">
        <f>G32/53750*1500</f>
        <v>0</v>
      </c>
      <c r="H48" s="7"/>
      <c r="I48" s="64" t="s">
        <v>130</v>
      </c>
      <c r="J48" s="65"/>
    </row>
    <row r="49" spans="1:10" x14ac:dyDescent="0.3">
      <c r="A49" s="32" t="s">
        <v>48</v>
      </c>
      <c r="B49" s="7"/>
      <c r="C49" s="7"/>
      <c r="D49" s="7"/>
      <c r="F49" s="21">
        <f>F33/50000*1500</f>
        <v>0</v>
      </c>
      <c r="G49" s="21">
        <f>G33/53750*1500</f>
        <v>0</v>
      </c>
      <c r="H49" s="7"/>
      <c r="I49" s="64" t="s">
        <v>131</v>
      </c>
      <c r="J49" s="65"/>
    </row>
    <row r="50" spans="1:10" x14ac:dyDescent="0.3">
      <c r="A50" s="40" t="s">
        <v>46</v>
      </c>
      <c r="B50" s="7"/>
      <c r="C50" s="7"/>
      <c r="D50" s="7"/>
      <c r="F50" s="124">
        <f>F48+F49</f>
        <v>0</v>
      </c>
      <c r="G50" s="124">
        <f>G48+G49</f>
        <v>0</v>
      </c>
      <c r="H50" s="7"/>
      <c r="I50" s="64"/>
      <c r="J50" s="65"/>
    </row>
    <row r="51" spans="1:10" x14ac:dyDescent="0.3">
      <c r="A51" s="40"/>
      <c r="B51" s="7"/>
      <c r="C51" s="7"/>
      <c r="D51" s="7"/>
      <c r="F51" s="25"/>
      <c r="G51" s="25"/>
      <c r="H51" s="7"/>
      <c r="I51" s="64"/>
      <c r="J51" s="65"/>
    </row>
    <row r="52" spans="1:10" x14ac:dyDescent="0.3">
      <c r="A52" s="40" t="s">
        <v>49</v>
      </c>
      <c r="B52" s="7"/>
      <c r="C52" s="7"/>
      <c r="D52" s="7"/>
      <c r="F52" s="123">
        <f>F50/1500</f>
        <v>0</v>
      </c>
      <c r="G52" s="123">
        <f>G50/1500</f>
        <v>0</v>
      </c>
      <c r="H52" s="123">
        <f>G52-F52</f>
        <v>0</v>
      </c>
      <c r="I52" s="64" t="s">
        <v>50</v>
      </c>
      <c r="J52" s="65"/>
    </row>
    <row r="53" spans="1:10" x14ac:dyDescent="0.3">
      <c r="A53" s="43"/>
      <c r="B53" s="7"/>
      <c r="C53" s="7"/>
      <c r="D53" s="7"/>
      <c r="F53" s="21"/>
      <c r="G53" s="125"/>
      <c r="H53" s="125"/>
      <c r="I53" s="64"/>
      <c r="J53" s="65"/>
    </row>
    <row r="54" spans="1:10" x14ac:dyDescent="0.3">
      <c r="A54" s="41" t="s">
        <v>73</v>
      </c>
      <c r="B54" s="7"/>
      <c r="C54" s="7"/>
      <c r="D54" s="7"/>
      <c r="F54" s="126">
        <f>F46+F52</f>
        <v>0</v>
      </c>
      <c r="G54" s="126">
        <f>G46+G52</f>
        <v>0</v>
      </c>
      <c r="H54" s="127">
        <f>G54-F54</f>
        <v>0</v>
      </c>
      <c r="I54" s="64"/>
      <c r="J54" s="65"/>
    </row>
    <row r="55" spans="1:10" ht="15" thickBot="1" x14ac:dyDescent="0.35">
      <c r="A55" s="34"/>
      <c r="B55" s="8"/>
      <c r="C55" s="8"/>
      <c r="D55" s="8"/>
      <c r="E55" s="8"/>
      <c r="F55" s="8"/>
      <c r="G55" s="8"/>
      <c r="H55" s="8"/>
      <c r="I55" s="64"/>
      <c r="J55" s="65"/>
    </row>
    <row r="56" spans="1:10" x14ac:dyDescent="0.3">
      <c r="A56" s="35"/>
      <c r="B56" s="9"/>
      <c r="C56" s="9"/>
      <c r="D56" s="9"/>
      <c r="E56" s="9"/>
      <c r="F56" s="9"/>
      <c r="G56" s="9"/>
      <c r="H56" s="9"/>
      <c r="I56" s="64"/>
      <c r="J56" s="65"/>
    </row>
    <row r="57" spans="1:10" ht="18.600000000000001" thickBot="1" x14ac:dyDescent="0.4">
      <c r="A57" s="36" t="s">
        <v>74</v>
      </c>
      <c r="B57" s="10"/>
      <c r="C57" s="10"/>
      <c r="D57" s="10"/>
      <c r="E57" s="10"/>
      <c r="F57" s="11"/>
      <c r="G57" s="10"/>
      <c r="H57" s="10"/>
      <c r="I57" s="64"/>
      <c r="J57" s="65"/>
    </row>
    <row r="58" spans="1:10" ht="18" x14ac:dyDescent="0.35">
      <c r="A58" s="37"/>
      <c r="B58" s="12"/>
      <c r="C58" s="12"/>
      <c r="D58" s="12"/>
      <c r="F58" s="19"/>
      <c r="G58" s="12"/>
      <c r="H58" s="12"/>
      <c r="I58" s="64"/>
      <c r="J58" s="65"/>
    </row>
    <row r="59" spans="1:10" x14ac:dyDescent="0.3">
      <c r="A59" s="32"/>
      <c r="B59" s="14"/>
      <c r="C59" s="14"/>
      <c r="D59" s="14"/>
      <c r="F59" s="20" t="s">
        <v>91</v>
      </c>
      <c r="G59" s="162">
        <v>2021</v>
      </c>
      <c r="H59" s="13" t="s">
        <v>43</v>
      </c>
      <c r="I59" s="64"/>
      <c r="J59" s="65"/>
    </row>
    <row r="60" spans="1:10" x14ac:dyDescent="0.3">
      <c r="A60" s="152" t="s">
        <v>121</v>
      </c>
      <c r="B60" s="125"/>
      <c r="C60" s="125"/>
      <c r="D60" s="125"/>
      <c r="F60" s="142"/>
      <c r="G60" s="142"/>
      <c r="H60" s="22">
        <f>G60-F60</f>
        <v>0</v>
      </c>
      <c r="I60" s="64" t="s">
        <v>79</v>
      </c>
      <c r="J60" s="65"/>
    </row>
    <row r="61" spans="1:10" s="107" customFormat="1" x14ac:dyDescent="0.3">
      <c r="A61" s="153" t="s">
        <v>122</v>
      </c>
      <c r="B61" s="125"/>
      <c r="C61" s="125"/>
      <c r="D61" s="125"/>
      <c r="F61" s="142"/>
      <c r="G61" s="142"/>
      <c r="H61" s="128" t="s">
        <v>42</v>
      </c>
      <c r="I61" s="64" t="s">
        <v>79</v>
      </c>
      <c r="J61" s="65"/>
    </row>
    <row r="62" spans="1:10" x14ac:dyDescent="0.3">
      <c r="A62" s="32" t="s">
        <v>10</v>
      </c>
      <c r="B62" s="14"/>
      <c r="C62" s="14"/>
      <c r="D62" s="14"/>
      <c r="F62" s="142"/>
      <c r="G62" s="142"/>
      <c r="H62" s="22">
        <f>G62-F62</f>
        <v>0</v>
      </c>
      <c r="I62" s="64" t="s">
        <v>53</v>
      </c>
      <c r="J62" s="65"/>
    </row>
    <row r="63" spans="1:10" x14ac:dyDescent="0.3">
      <c r="A63" s="32" t="s">
        <v>109</v>
      </c>
      <c r="B63" s="14"/>
      <c r="C63" s="14"/>
      <c r="D63" s="14"/>
      <c r="F63" s="110"/>
      <c r="G63" s="142"/>
      <c r="H63" s="128" t="s">
        <v>42</v>
      </c>
      <c r="I63" s="64" t="s">
        <v>54</v>
      </c>
      <c r="J63" s="65"/>
    </row>
    <row r="64" spans="1:10" s="106" customFormat="1" x14ac:dyDescent="0.3">
      <c r="A64" s="32" t="s">
        <v>132</v>
      </c>
      <c r="B64" s="14"/>
      <c r="C64" s="14"/>
      <c r="D64" s="14"/>
      <c r="E64" s="54"/>
      <c r="F64" s="142"/>
      <c r="G64" s="142"/>
      <c r="H64" s="128" t="s">
        <v>42</v>
      </c>
      <c r="I64" s="64" t="s">
        <v>54</v>
      </c>
      <c r="J64" s="105"/>
    </row>
    <row r="65" spans="1:10" x14ac:dyDescent="0.3">
      <c r="A65" s="77" t="s">
        <v>2</v>
      </c>
      <c r="B65" s="14"/>
      <c r="C65" s="14"/>
      <c r="D65" s="14"/>
      <c r="F65" s="142"/>
      <c r="G65" s="142"/>
      <c r="H65" s="128" t="s">
        <v>42</v>
      </c>
      <c r="I65" s="64" t="s">
        <v>54</v>
      </c>
      <c r="J65" s="65"/>
    </row>
    <row r="66" spans="1:10" x14ac:dyDescent="0.3">
      <c r="A66" s="32" t="s">
        <v>106</v>
      </c>
      <c r="B66" s="14"/>
      <c r="C66" s="107"/>
      <c r="D66" s="107"/>
      <c r="E66" s="108"/>
      <c r="F66" s="109"/>
      <c r="G66" s="142"/>
      <c r="H66" s="22">
        <f>G66-F66</f>
        <v>0</v>
      </c>
      <c r="I66" s="64" t="s">
        <v>137</v>
      </c>
      <c r="J66" s="65"/>
    </row>
    <row r="67" spans="1:10" x14ac:dyDescent="0.3">
      <c r="A67" s="77" t="s">
        <v>105</v>
      </c>
      <c r="B67" s="14"/>
      <c r="C67" s="107"/>
      <c r="D67" s="107"/>
      <c r="E67" s="108"/>
      <c r="F67" s="109"/>
      <c r="G67" s="142"/>
      <c r="H67" s="22">
        <f>G67-F67</f>
        <v>0</v>
      </c>
      <c r="I67" s="64" t="s">
        <v>137</v>
      </c>
      <c r="J67" s="65"/>
    </row>
    <row r="68" spans="1:10" x14ac:dyDescent="0.3">
      <c r="A68" s="32" t="s">
        <v>104</v>
      </c>
      <c r="B68" s="14"/>
      <c r="C68" s="107"/>
      <c r="D68" s="107"/>
      <c r="E68" s="108"/>
      <c r="F68" s="109"/>
      <c r="G68" s="142"/>
      <c r="H68" s="128" t="s">
        <v>42</v>
      </c>
      <c r="I68" s="64" t="s">
        <v>137</v>
      </c>
      <c r="J68" s="65"/>
    </row>
    <row r="69" spans="1:10" x14ac:dyDescent="0.3">
      <c r="A69" s="77" t="s">
        <v>133</v>
      </c>
      <c r="B69" s="107"/>
      <c r="C69" s="107"/>
      <c r="D69" s="107"/>
      <c r="E69" s="108"/>
      <c r="F69" s="50"/>
      <c r="G69" s="142"/>
      <c r="H69" s="128" t="s">
        <v>42</v>
      </c>
      <c r="I69" s="64" t="s">
        <v>138</v>
      </c>
      <c r="J69" s="65"/>
    </row>
    <row r="70" spans="1:10" x14ac:dyDescent="0.3">
      <c r="A70" s="32"/>
      <c r="B70" s="14"/>
      <c r="C70" s="14"/>
      <c r="D70" s="14"/>
      <c r="F70" s="90"/>
      <c r="G70" s="90"/>
      <c r="H70" s="22"/>
      <c r="I70" s="64"/>
      <c r="J70" s="65"/>
    </row>
    <row r="71" spans="1:10" x14ac:dyDescent="0.3">
      <c r="A71" s="32" t="s">
        <v>4</v>
      </c>
      <c r="B71" s="14"/>
      <c r="C71" s="14"/>
      <c r="D71" s="14"/>
      <c r="F71" s="22">
        <f>SUM(F60:F70)</f>
        <v>0</v>
      </c>
      <c r="G71" s="22">
        <f>SUM(G60:G69)</f>
        <v>0</v>
      </c>
      <c r="H71" s="22"/>
      <c r="I71" s="104" t="s">
        <v>51</v>
      </c>
      <c r="J71" s="65"/>
    </row>
    <row r="72" spans="1:10" x14ac:dyDescent="0.3">
      <c r="A72" s="32"/>
      <c r="B72" s="14"/>
      <c r="C72" s="14"/>
      <c r="D72" s="14"/>
      <c r="F72" s="22"/>
      <c r="G72" s="22"/>
      <c r="H72" s="22"/>
      <c r="I72" s="104"/>
      <c r="J72" s="65"/>
    </row>
    <row r="73" spans="1:10" x14ac:dyDescent="0.3">
      <c r="A73" s="40" t="s">
        <v>55</v>
      </c>
      <c r="B73" s="14"/>
      <c r="C73" s="14"/>
      <c r="D73" s="14"/>
      <c r="F73" s="120">
        <f>F60+F62</f>
        <v>0</v>
      </c>
      <c r="G73" s="120">
        <f>G60+G62+G66+G67</f>
        <v>0</v>
      </c>
      <c r="H73" s="120">
        <f>SUM(H60:H69)</f>
        <v>0</v>
      </c>
      <c r="I73" s="104"/>
      <c r="J73" s="65"/>
    </row>
    <row r="74" spans="1:10" x14ac:dyDescent="0.3">
      <c r="A74" s="32"/>
      <c r="B74" s="14"/>
      <c r="C74" s="14"/>
      <c r="D74" s="14"/>
      <c r="F74" s="91"/>
      <c r="G74" s="91"/>
      <c r="H74" s="91"/>
      <c r="I74" s="64"/>
      <c r="J74" s="65"/>
    </row>
    <row r="75" spans="1:10" x14ac:dyDescent="0.3">
      <c r="A75" s="32" t="s">
        <v>85</v>
      </c>
      <c r="B75" s="14"/>
      <c r="C75" s="14"/>
      <c r="D75" s="14"/>
      <c r="G75" s="142"/>
      <c r="H75" s="128" t="s">
        <v>42</v>
      </c>
      <c r="I75" s="64" t="s">
        <v>54</v>
      </c>
      <c r="J75" s="65"/>
    </row>
    <row r="76" spans="1:10" x14ac:dyDescent="0.3">
      <c r="A76" s="32" t="s">
        <v>86</v>
      </c>
      <c r="B76" s="14"/>
      <c r="C76" s="14"/>
      <c r="D76" s="14"/>
      <c r="F76" s="142"/>
      <c r="G76" s="142"/>
      <c r="H76" s="22">
        <f>G76-F76</f>
        <v>0</v>
      </c>
      <c r="I76" s="64" t="s">
        <v>54</v>
      </c>
      <c r="J76" s="65"/>
    </row>
    <row r="77" spans="1:10" x14ac:dyDescent="0.3">
      <c r="A77" s="32" t="s">
        <v>3</v>
      </c>
      <c r="B77" s="14"/>
      <c r="C77" s="14"/>
      <c r="D77" s="14"/>
      <c r="F77" s="142"/>
      <c r="G77" s="142"/>
      <c r="H77" s="22">
        <f>G77-F77</f>
        <v>0</v>
      </c>
      <c r="I77" s="64" t="s">
        <v>54</v>
      </c>
      <c r="J77" s="65"/>
    </row>
    <row r="78" spans="1:10" x14ac:dyDescent="0.3">
      <c r="A78" s="32" t="s">
        <v>11</v>
      </c>
      <c r="B78" s="14"/>
      <c r="C78" s="14"/>
      <c r="D78" s="14"/>
      <c r="F78" s="142"/>
      <c r="G78" s="142"/>
      <c r="H78" s="22">
        <f>G78-F78</f>
        <v>0</v>
      </c>
      <c r="I78" s="64" t="s">
        <v>54</v>
      </c>
      <c r="J78" s="65"/>
    </row>
    <row r="79" spans="1:10" x14ac:dyDescent="0.3">
      <c r="A79" s="32" t="s">
        <v>12</v>
      </c>
      <c r="B79" s="14"/>
      <c r="C79" s="14"/>
      <c r="D79" s="14"/>
      <c r="F79" s="142"/>
      <c r="G79" s="142"/>
      <c r="H79" s="128" t="s">
        <v>42</v>
      </c>
      <c r="I79" s="64" t="s">
        <v>54</v>
      </c>
      <c r="J79" s="65"/>
    </row>
    <row r="80" spans="1:10" x14ac:dyDescent="0.3">
      <c r="A80" s="32"/>
      <c r="B80" s="14"/>
      <c r="C80" s="14"/>
      <c r="D80" s="14"/>
      <c r="F80" s="90"/>
      <c r="G80" s="90"/>
      <c r="H80" s="22"/>
      <c r="I80" s="64"/>
      <c r="J80" s="65"/>
    </row>
    <row r="81" spans="1:10" x14ac:dyDescent="0.3">
      <c r="A81" s="32" t="s">
        <v>5</v>
      </c>
      <c r="B81" s="14"/>
      <c r="C81" s="14"/>
      <c r="D81" s="14"/>
      <c r="F81" s="22">
        <f>SUM(F75:F80)</f>
        <v>0</v>
      </c>
      <c r="G81" s="22">
        <f>SUM(G75:G80)</f>
        <v>0</v>
      </c>
      <c r="H81" s="22"/>
      <c r="I81" s="64" t="s">
        <v>52</v>
      </c>
      <c r="J81" s="65"/>
    </row>
    <row r="82" spans="1:10" x14ac:dyDescent="0.3">
      <c r="A82" s="40"/>
      <c r="B82" s="7"/>
      <c r="C82" s="7"/>
      <c r="D82" s="7"/>
      <c r="F82" s="22"/>
      <c r="G82" s="22"/>
      <c r="H82" s="22"/>
      <c r="I82" s="64"/>
      <c r="J82" s="65"/>
    </row>
    <row r="83" spans="1:10" x14ac:dyDescent="0.3">
      <c r="A83" s="40" t="s">
        <v>124</v>
      </c>
      <c r="B83" s="7"/>
      <c r="C83" s="7"/>
      <c r="D83" s="7"/>
      <c r="F83" s="120">
        <f>SUM(F76:F78)</f>
        <v>0</v>
      </c>
      <c r="G83" s="120">
        <f>SUM(G76:G78)</f>
        <v>0</v>
      </c>
      <c r="H83" s="120">
        <f>SUM(H75:H79)</f>
        <v>0</v>
      </c>
      <c r="I83" s="64" t="s">
        <v>89</v>
      </c>
      <c r="J83" s="65"/>
    </row>
    <row r="84" spans="1:10" x14ac:dyDescent="0.3">
      <c r="A84" s="40"/>
      <c r="B84" s="7"/>
      <c r="C84" s="7"/>
      <c r="D84" s="7"/>
      <c r="F84" s="22"/>
      <c r="G84" s="22"/>
      <c r="H84" s="22"/>
      <c r="I84" s="64"/>
      <c r="J84" s="65"/>
    </row>
    <row r="85" spans="1:10" x14ac:dyDescent="0.3">
      <c r="A85" s="41" t="s">
        <v>56</v>
      </c>
      <c r="B85" s="18"/>
      <c r="C85" s="18"/>
      <c r="D85" s="18"/>
      <c r="F85" s="133">
        <f>F73+F83</f>
        <v>0</v>
      </c>
      <c r="G85" s="133">
        <f>G73+G83</f>
        <v>0</v>
      </c>
      <c r="H85" s="122">
        <f>H73+H83</f>
        <v>0</v>
      </c>
      <c r="I85" s="64"/>
      <c r="J85" s="65"/>
    </row>
    <row r="86" spans="1:10" x14ac:dyDescent="0.3">
      <c r="A86" s="41"/>
      <c r="B86" s="18"/>
      <c r="C86" s="18"/>
      <c r="D86" s="18"/>
      <c r="F86" s="92"/>
      <c r="G86" s="14"/>
      <c r="H86" s="129"/>
      <c r="I86" s="64"/>
      <c r="J86" s="65"/>
    </row>
    <row r="87" spans="1:10" x14ac:dyDescent="0.3">
      <c r="A87" s="32" t="s">
        <v>57</v>
      </c>
      <c r="B87" s="156"/>
      <c r="C87" s="156"/>
      <c r="D87" s="156"/>
      <c r="E87" s="59"/>
      <c r="F87" s="129"/>
      <c r="G87" s="129"/>
      <c r="H87" s="130">
        <f>IFERROR(H85/F85,0)</f>
        <v>0</v>
      </c>
      <c r="I87" s="64"/>
      <c r="J87" s="65"/>
    </row>
    <row r="88" spans="1:10" x14ac:dyDescent="0.3">
      <c r="A88" s="32" t="s">
        <v>69</v>
      </c>
      <c r="B88" s="156"/>
      <c r="C88" s="156"/>
      <c r="D88" s="156"/>
      <c r="E88" s="59"/>
      <c r="F88" s="129"/>
      <c r="G88" s="157"/>
      <c r="H88" s="163">
        <f>IF(H87=0,0,-(2.5%*16%+2.5%*15%+2.5%*14%+2.49%*21%+1.97%*21%+1.77%*18%))</f>
        <v>0</v>
      </c>
      <c r="I88" s="64" t="s">
        <v>134</v>
      </c>
      <c r="J88" s="65"/>
    </row>
    <row r="89" spans="1:10" x14ac:dyDescent="0.3">
      <c r="A89" s="41"/>
      <c r="C89" s="59"/>
      <c r="D89" s="59"/>
      <c r="E89" s="59"/>
      <c r="F89" s="59"/>
      <c r="G89" s="59"/>
      <c r="H89" s="129"/>
      <c r="I89" s="64"/>
      <c r="J89" s="65"/>
    </row>
    <row r="90" spans="1:10" x14ac:dyDescent="0.3">
      <c r="A90" s="41" t="s">
        <v>80</v>
      </c>
      <c r="B90" s="18"/>
      <c r="C90" s="18"/>
      <c r="D90" s="18"/>
      <c r="F90" s="92"/>
      <c r="G90" s="92"/>
      <c r="H90" s="131">
        <f>SUM(H87:H88)</f>
        <v>0</v>
      </c>
      <c r="I90" s="64" t="s">
        <v>58</v>
      </c>
      <c r="J90" s="65"/>
    </row>
    <row r="91" spans="1:10" x14ac:dyDescent="0.3">
      <c r="A91" s="41"/>
      <c r="B91" s="18"/>
      <c r="C91" s="18"/>
      <c r="D91" s="18"/>
      <c r="F91" s="92"/>
      <c r="G91" s="92"/>
      <c r="H91" s="132"/>
      <c r="I91" s="64"/>
      <c r="J91" s="65"/>
    </row>
    <row r="92" spans="1:10" x14ac:dyDescent="0.3">
      <c r="A92" s="32" t="s">
        <v>78</v>
      </c>
      <c r="B92" s="18"/>
      <c r="C92" s="97"/>
      <c r="D92" s="97"/>
      <c r="E92" s="59"/>
      <c r="F92" s="158"/>
      <c r="G92" s="157"/>
      <c r="H92" s="163">
        <f>IF(H87=0,0,-(3.42%*63%+3.28%*64%+2.01%*68%))</f>
        <v>0</v>
      </c>
      <c r="I92" s="64" t="s">
        <v>134</v>
      </c>
      <c r="J92" s="65"/>
    </row>
    <row r="93" spans="1:10" x14ac:dyDescent="0.3">
      <c r="A93" s="41"/>
      <c r="B93" s="93"/>
      <c r="C93" s="93"/>
      <c r="D93" s="93"/>
      <c r="F93" s="94"/>
      <c r="G93" s="94"/>
      <c r="H93" s="95"/>
      <c r="I93" s="64"/>
      <c r="J93" s="65"/>
    </row>
    <row r="94" spans="1:10" x14ac:dyDescent="0.3">
      <c r="A94" s="41" t="s">
        <v>81</v>
      </c>
      <c r="B94" s="18"/>
      <c r="C94" s="18"/>
      <c r="D94" s="18"/>
      <c r="F94" s="92"/>
      <c r="G94" s="92"/>
      <c r="H94" s="131">
        <f>SUM(H90:H93)</f>
        <v>0</v>
      </c>
      <c r="I94" s="64"/>
      <c r="J94" s="65"/>
    </row>
    <row r="95" spans="1:10" x14ac:dyDescent="0.3">
      <c r="A95" s="41"/>
      <c r="B95" s="18"/>
      <c r="C95" s="18"/>
      <c r="D95" s="18"/>
      <c r="F95" s="92"/>
      <c r="G95" s="14"/>
      <c r="H95" s="129"/>
      <c r="I95" s="64"/>
      <c r="J95" s="65"/>
    </row>
    <row r="96" spans="1:10" x14ac:dyDescent="0.3">
      <c r="A96" s="32" t="s">
        <v>38</v>
      </c>
      <c r="B96" s="14"/>
      <c r="C96" s="18"/>
      <c r="D96" s="18"/>
      <c r="F96" s="96"/>
      <c r="G96" s="97"/>
      <c r="H96" s="7"/>
      <c r="I96" s="64"/>
      <c r="J96" s="65"/>
    </row>
    <row r="97" spans="1:10" ht="15" thickBot="1" x14ac:dyDescent="0.35">
      <c r="A97" s="98"/>
      <c r="B97" s="8"/>
      <c r="C97" s="8"/>
      <c r="D97" s="8"/>
      <c r="E97" s="99"/>
      <c r="F97" s="99"/>
      <c r="G97" s="99"/>
      <c r="H97" s="100"/>
      <c r="I97" s="64"/>
      <c r="J97" s="65"/>
    </row>
    <row r="98" spans="1:10" x14ac:dyDescent="0.3">
      <c r="A98" s="35"/>
      <c r="B98" s="9"/>
      <c r="C98" s="9"/>
      <c r="D98" s="9"/>
      <c r="E98" s="9"/>
      <c r="F98" s="9"/>
      <c r="G98" s="9"/>
      <c r="H98" s="9"/>
      <c r="I98" s="64"/>
      <c r="J98" s="65"/>
    </row>
    <row r="99" spans="1:10" ht="18.600000000000001" thickBot="1" x14ac:dyDescent="0.4">
      <c r="A99" s="36" t="s">
        <v>67</v>
      </c>
      <c r="B99" s="10"/>
      <c r="C99" s="10"/>
      <c r="D99" s="10"/>
      <c r="E99" s="11"/>
      <c r="F99" s="11"/>
      <c r="G99" s="10"/>
      <c r="H99" s="10"/>
      <c r="I99" s="64"/>
      <c r="J99" s="65"/>
    </row>
    <row r="100" spans="1:10" x14ac:dyDescent="0.3">
      <c r="A100" s="40"/>
      <c r="B100" s="7"/>
      <c r="C100" s="7"/>
      <c r="D100" s="7"/>
      <c r="E100" s="7"/>
      <c r="F100" s="7"/>
      <c r="G100" s="7"/>
      <c r="H100" s="18"/>
      <c r="I100" s="64"/>
      <c r="J100" s="65"/>
    </row>
    <row r="101" spans="1:10" x14ac:dyDescent="0.3">
      <c r="A101" s="40"/>
      <c r="B101" s="14"/>
      <c r="C101" s="25"/>
      <c r="D101" s="25"/>
      <c r="E101" s="7"/>
      <c r="F101" s="7"/>
      <c r="G101" s="134" t="s">
        <v>64</v>
      </c>
      <c r="H101" s="134" t="s">
        <v>63</v>
      </c>
      <c r="I101" s="64"/>
      <c r="J101" s="65"/>
    </row>
    <row r="102" spans="1:10" x14ac:dyDescent="0.3">
      <c r="A102" s="32" t="s">
        <v>59</v>
      </c>
      <c r="B102" s="14"/>
      <c r="C102" s="25"/>
      <c r="D102" s="25"/>
      <c r="E102" s="7"/>
      <c r="F102" s="7"/>
      <c r="G102" s="135">
        <f>H54</f>
        <v>0</v>
      </c>
      <c r="H102" s="22">
        <f>H38</f>
        <v>0</v>
      </c>
      <c r="I102" s="64"/>
      <c r="J102" s="65"/>
    </row>
    <row r="103" spans="1:10" x14ac:dyDescent="0.3">
      <c r="A103" s="32" t="s">
        <v>60</v>
      </c>
      <c r="B103" s="14"/>
      <c r="C103" s="7"/>
      <c r="D103" s="7"/>
      <c r="E103" s="7"/>
      <c r="F103" s="7"/>
      <c r="G103" s="135">
        <f>-H94*F54</f>
        <v>0</v>
      </c>
      <c r="H103" s="22">
        <f>-H90*F38</f>
        <v>0</v>
      </c>
      <c r="I103" s="76"/>
      <c r="J103" s="65"/>
    </row>
    <row r="104" spans="1:10" x14ac:dyDescent="0.3">
      <c r="A104" s="32"/>
      <c r="B104" s="14"/>
      <c r="C104" s="7"/>
      <c r="D104" s="7"/>
      <c r="E104" s="7"/>
      <c r="F104" s="7"/>
      <c r="G104" s="136"/>
      <c r="H104" s="68"/>
      <c r="I104" s="64"/>
      <c r="J104" s="65"/>
    </row>
    <row r="105" spans="1:10" x14ac:dyDescent="0.3">
      <c r="A105" s="43" t="s">
        <v>101</v>
      </c>
      <c r="B105" s="14"/>
      <c r="C105" s="17"/>
      <c r="D105" s="17"/>
      <c r="E105" s="7"/>
      <c r="F105" s="7"/>
      <c r="G105" s="137">
        <f>SUM(G102:G104)</f>
        <v>0</v>
      </c>
      <c r="H105" s="120">
        <f>SUM(H102:H104)</f>
        <v>0</v>
      </c>
      <c r="I105" s="64"/>
      <c r="J105" s="65"/>
    </row>
    <row r="106" spans="1:10" x14ac:dyDescent="0.3">
      <c r="A106" s="101"/>
      <c r="B106" s="14"/>
      <c r="C106" s="17"/>
      <c r="D106" s="17"/>
      <c r="E106" s="7"/>
      <c r="F106" s="7"/>
      <c r="G106" s="102"/>
      <c r="H106" s="103"/>
      <c r="I106" s="64"/>
      <c r="J106" s="65"/>
    </row>
    <row r="107" spans="1:10" x14ac:dyDescent="0.3">
      <c r="A107" s="101" t="s">
        <v>125</v>
      </c>
      <c r="B107" s="125"/>
      <c r="C107" s="151"/>
      <c r="D107" s="151"/>
      <c r="E107" s="21"/>
      <c r="F107" s="59"/>
      <c r="G107" s="164"/>
      <c r="H107" s="21">
        <f>C123</f>
        <v>0</v>
      </c>
      <c r="I107" s="64" t="s">
        <v>126</v>
      </c>
      <c r="J107" s="65"/>
    </row>
    <row r="108" spans="1:10" ht="28.8" x14ac:dyDescent="0.3">
      <c r="A108" s="85" t="s">
        <v>100</v>
      </c>
      <c r="B108" s="86"/>
      <c r="C108" s="87"/>
      <c r="D108" s="87"/>
      <c r="E108" s="88"/>
      <c r="F108" s="88"/>
      <c r="G108" s="89"/>
      <c r="H108" s="142"/>
      <c r="I108" s="84" t="s">
        <v>83</v>
      </c>
      <c r="J108" s="65"/>
    </row>
    <row r="109" spans="1:10" x14ac:dyDescent="0.3">
      <c r="A109" s="77" t="s">
        <v>113</v>
      </c>
      <c r="B109" s="14"/>
      <c r="C109" s="17"/>
      <c r="D109" s="17"/>
      <c r="E109" s="7"/>
      <c r="F109" s="7"/>
      <c r="G109" s="78">
        <f>IFERROR(H109/(F38/F54),0)</f>
        <v>0</v>
      </c>
      <c r="H109" s="21">
        <f>E123</f>
        <v>0</v>
      </c>
      <c r="I109" s="64" t="s">
        <v>66</v>
      </c>
      <c r="J109" s="65"/>
    </row>
    <row r="110" spans="1:10" x14ac:dyDescent="0.3">
      <c r="A110" s="77" t="s">
        <v>82</v>
      </c>
      <c r="B110" s="14"/>
      <c r="C110" s="17"/>
      <c r="D110" s="17"/>
      <c r="E110" s="7"/>
      <c r="F110" s="7"/>
      <c r="G110" s="78"/>
      <c r="H110" s="21">
        <f>F123</f>
        <v>0</v>
      </c>
      <c r="I110" s="64" t="s">
        <v>65</v>
      </c>
      <c r="J110" s="65"/>
    </row>
    <row r="111" spans="1:10" x14ac:dyDescent="0.3">
      <c r="A111" s="77"/>
      <c r="B111" s="14"/>
      <c r="C111" s="17"/>
      <c r="D111" s="17"/>
      <c r="E111" s="7"/>
      <c r="F111" s="7"/>
      <c r="G111" s="79"/>
      <c r="H111" s="80"/>
      <c r="I111" s="64"/>
      <c r="J111" s="65"/>
    </row>
    <row r="112" spans="1:10" x14ac:dyDescent="0.3">
      <c r="A112" s="41" t="s">
        <v>102</v>
      </c>
      <c r="B112" s="14"/>
      <c r="C112" s="25"/>
      <c r="D112" s="25"/>
      <c r="E112" s="25"/>
      <c r="F112" s="25"/>
      <c r="G112" s="126">
        <f>+G105+G109</f>
        <v>0</v>
      </c>
      <c r="H112" s="122">
        <f>+SUM(H105:H111)</f>
        <v>0</v>
      </c>
      <c r="I112" s="64"/>
      <c r="J112" s="65"/>
    </row>
    <row r="113" spans="1:13" x14ac:dyDescent="0.3">
      <c r="A113" s="40"/>
      <c r="B113" s="25"/>
      <c r="C113" s="25"/>
      <c r="D113" s="25"/>
      <c r="E113" s="25"/>
      <c r="F113" s="25"/>
      <c r="G113" s="138"/>
      <c r="H113" s="21"/>
      <c r="I113" s="64"/>
      <c r="J113" s="65"/>
    </row>
    <row r="114" spans="1:13" x14ac:dyDescent="0.3">
      <c r="A114" s="40" t="s">
        <v>107</v>
      </c>
      <c r="B114" s="25"/>
      <c r="C114" s="25"/>
      <c r="D114" s="25"/>
      <c r="E114" s="25"/>
      <c r="F114" s="25"/>
      <c r="G114" s="81"/>
      <c r="H114" s="7"/>
      <c r="I114" s="64"/>
      <c r="J114" s="65"/>
    </row>
    <row r="115" spans="1:13" ht="86.4" x14ac:dyDescent="0.3">
      <c r="A115" s="40" t="s">
        <v>111</v>
      </c>
      <c r="B115" s="82" t="s">
        <v>114</v>
      </c>
      <c r="C115" s="82" t="s">
        <v>123</v>
      </c>
      <c r="D115" s="82" t="s">
        <v>115</v>
      </c>
      <c r="E115" s="82" t="s">
        <v>116</v>
      </c>
      <c r="F115" s="82" t="s">
        <v>110</v>
      </c>
      <c r="G115" s="82" t="s">
        <v>117</v>
      </c>
      <c r="H115" s="83" t="s">
        <v>1</v>
      </c>
      <c r="I115" s="64" t="s">
        <v>112</v>
      </c>
      <c r="J115" s="65"/>
    </row>
    <row r="116" spans="1:13" x14ac:dyDescent="0.3">
      <c r="A116" s="44" t="s">
        <v>93</v>
      </c>
      <c r="B116" s="142"/>
      <c r="C116" s="142"/>
      <c r="D116" s="142"/>
      <c r="E116" s="142"/>
      <c r="F116" s="142"/>
      <c r="G116" s="142"/>
      <c r="H116" s="139">
        <f>SUM(B116:D116)</f>
        <v>0</v>
      </c>
      <c r="I116" s="76"/>
      <c r="J116" s="65"/>
    </row>
    <row r="117" spans="1:13" x14ac:dyDescent="0.3">
      <c r="A117" s="44" t="s">
        <v>94</v>
      </c>
      <c r="B117" s="142"/>
      <c r="C117" s="142"/>
      <c r="D117" s="142"/>
      <c r="E117" s="142"/>
      <c r="F117" s="142"/>
      <c r="G117" s="142"/>
      <c r="H117" s="139">
        <f t="shared" ref="H117:H121" si="0">SUM(B117:D117)</f>
        <v>0</v>
      </c>
      <c r="I117" s="64"/>
      <c r="J117" s="65"/>
    </row>
    <row r="118" spans="1:13" x14ac:dyDescent="0.3">
      <c r="A118" s="44" t="s">
        <v>95</v>
      </c>
      <c r="B118" s="142"/>
      <c r="C118" s="142"/>
      <c r="D118" s="142"/>
      <c r="E118" s="142"/>
      <c r="F118" s="142"/>
      <c r="G118" s="142"/>
      <c r="H118" s="139">
        <f t="shared" si="0"/>
        <v>0</v>
      </c>
      <c r="I118" s="64"/>
      <c r="J118" s="65"/>
    </row>
    <row r="119" spans="1:13" x14ac:dyDescent="0.3">
      <c r="A119" s="44" t="s">
        <v>96</v>
      </c>
      <c r="B119" s="142"/>
      <c r="C119" s="142"/>
      <c r="D119" s="142"/>
      <c r="E119" s="142"/>
      <c r="F119" s="142"/>
      <c r="G119" s="142"/>
      <c r="H119" s="139">
        <f t="shared" si="0"/>
        <v>0</v>
      </c>
      <c r="I119" s="64"/>
      <c r="J119" s="65"/>
    </row>
    <row r="120" spans="1:13" x14ac:dyDescent="0.3">
      <c r="A120" s="44" t="s">
        <v>97</v>
      </c>
      <c r="B120" s="142"/>
      <c r="C120" s="142"/>
      <c r="D120" s="142"/>
      <c r="E120" s="142"/>
      <c r="F120" s="142"/>
      <c r="G120" s="142"/>
      <c r="H120" s="139">
        <f t="shared" si="0"/>
        <v>0</v>
      </c>
      <c r="I120" s="64"/>
      <c r="J120" s="65"/>
    </row>
    <row r="121" spans="1:13" x14ac:dyDescent="0.3">
      <c r="A121" s="44" t="s">
        <v>98</v>
      </c>
      <c r="B121" s="142"/>
      <c r="C121" s="142"/>
      <c r="D121" s="142"/>
      <c r="E121" s="142"/>
      <c r="F121" s="142"/>
      <c r="G121" s="142"/>
      <c r="H121" s="139">
        <f t="shared" si="0"/>
        <v>0</v>
      </c>
      <c r="I121" s="64"/>
      <c r="J121" s="65"/>
    </row>
    <row r="122" spans="1:13" x14ac:dyDescent="0.3">
      <c r="A122" s="32"/>
      <c r="B122" s="68"/>
      <c r="C122" s="68"/>
      <c r="D122" s="68"/>
      <c r="E122" s="68"/>
      <c r="F122" s="68"/>
      <c r="G122" s="69"/>
      <c r="H122" s="69"/>
      <c r="I122" s="64"/>
      <c r="J122" s="65"/>
    </row>
    <row r="123" spans="1:13" x14ac:dyDescent="0.3">
      <c r="A123" s="41" t="s">
        <v>99</v>
      </c>
      <c r="B123" s="139">
        <f t="shared" ref="B123:D123" si="1">SUM(B116:B122)</f>
        <v>0</v>
      </c>
      <c r="C123" s="139">
        <f t="shared" si="1"/>
        <v>0</v>
      </c>
      <c r="D123" s="139">
        <f t="shared" si="1"/>
        <v>0</v>
      </c>
      <c r="E123" s="139">
        <f t="shared" ref="E123:G123" si="2">SUM(E116:E122)</f>
        <v>0</v>
      </c>
      <c r="F123" s="139">
        <f t="shared" si="2"/>
        <v>0</v>
      </c>
      <c r="G123" s="139">
        <f t="shared" si="2"/>
        <v>0</v>
      </c>
      <c r="H123" s="139">
        <f>SUM(B123:D123)</f>
        <v>0</v>
      </c>
      <c r="I123" s="64"/>
      <c r="J123" s="65"/>
    </row>
    <row r="124" spans="1:13" x14ac:dyDescent="0.3">
      <c r="A124" s="32"/>
      <c r="B124" s="7"/>
      <c r="C124" s="7"/>
      <c r="D124" s="7"/>
      <c r="E124" s="21"/>
      <c r="F124" s="21"/>
      <c r="G124" s="21"/>
      <c r="H124" s="21"/>
      <c r="I124" s="64"/>
      <c r="J124" s="65"/>
      <c r="K124" s="70"/>
    </row>
    <row r="125" spans="1:13" x14ac:dyDescent="0.3">
      <c r="A125" s="32"/>
      <c r="B125" s="7"/>
      <c r="C125" s="7"/>
      <c r="D125" s="7"/>
      <c r="E125" s="21"/>
      <c r="F125" s="21"/>
      <c r="G125" s="21"/>
      <c r="H125" s="21"/>
      <c r="I125" s="64"/>
      <c r="J125" s="65"/>
      <c r="M125" s="71"/>
    </row>
    <row r="126" spans="1:13" x14ac:dyDescent="0.3">
      <c r="A126" s="40" t="s">
        <v>8</v>
      </c>
      <c r="B126" s="7"/>
      <c r="C126" s="7"/>
      <c r="D126" s="7"/>
      <c r="E126" s="21"/>
      <c r="F126" s="21"/>
      <c r="G126" s="21"/>
      <c r="H126" s="21"/>
      <c r="I126" s="64"/>
      <c r="J126" s="65"/>
      <c r="M126" s="71"/>
    </row>
    <row r="127" spans="1:13" x14ac:dyDescent="0.3">
      <c r="A127" s="32" t="s">
        <v>6</v>
      </c>
      <c r="B127" s="7"/>
      <c r="C127" s="21"/>
      <c r="D127" s="21"/>
      <c r="E127" s="21"/>
      <c r="F127" s="21"/>
      <c r="G127" s="21"/>
      <c r="H127" s="140" t="e">
        <f>(H123/H112)-1</f>
        <v>#DIV/0!</v>
      </c>
      <c r="I127" s="64"/>
      <c r="J127" s="65"/>
    </row>
    <row r="128" spans="1:13" x14ac:dyDescent="0.3">
      <c r="A128" s="32"/>
      <c r="B128" s="7"/>
      <c r="C128" s="21"/>
      <c r="D128" s="21"/>
      <c r="E128" s="21"/>
      <c r="F128" s="21"/>
      <c r="G128" s="21"/>
      <c r="H128" s="72"/>
      <c r="I128" s="64"/>
      <c r="J128" s="65"/>
    </row>
    <row r="129" spans="1:11" x14ac:dyDescent="0.3">
      <c r="A129" s="32" t="s">
        <v>7</v>
      </c>
      <c r="B129" s="7"/>
      <c r="C129" s="21"/>
      <c r="D129" s="21"/>
      <c r="E129" s="21"/>
      <c r="F129" s="21"/>
      <c r="G129" s="21"/>
      <c r="H129" s="141" t="e">
        <f>IF(OR(H127&gt;10%,AND(H112&lt;0,H127&lt;-10%,H123&gt;0)),"Ja","Nee")</f>
        <v>#DIV/0!</v>
      </c>
      <c r="I129" s="64" t="s">
        <v>135</v>
      </c>
      <c r="J129" s="65"/>
    </row>
    <row r="130" spans="1:11" ht="15" thickBot="1" x14ac:dyDescent="0.35">
      <c r="A130" s="34"/>
      <c r="B130" s="8"/>
      <c r="C130" s="8"/>
      <c r="D130" s="8"/>
      <c r="E130" s="8"/>
      <c r="F130" s="8"/>
      <c r="G130" s="8"/>
      <c r="H130" s="73"/>
      <c r="I130" s="64"/>
      <c r="J130" s="65"/>
    </row>
    <row r="131" spans="1:11" x14ac:dyDescent="0.3">
      <c r="A131" s="74" t="s">
        <v>9</v>
      </c>
      <c r="B131" s="75"/>
      <c r="C131" s="75"/>
      <c r="D131" s="75"/>
      <c r="E131" s="75"/>
      <c r="F131" s="75"/>
      <c r="G131" s="75"/>
      <c r="H131" s="75"/>
      <c r="I131" s="64"/>
      <c r="J131" s="65"/>
    </row>
    <row r="132" spans="1:11" x14ac:dyDescent="0.3">
      <c r="A132" s="166"/>
      <c r="B132" s="167"/>
      <c r="C132" s="167"/>
      <c r="D132" s="167"/>
      <c r="E132" s="167"/>
      <c r="F132" s="167"/>
      <c r="G132" s="167"/>
      <c r="H132" s="167"/>
      <c r="I132" s="64"/>
      <c r="J132" s="65"/>
    </row>
    <row r="133" spans="1:11" x14ac:dyDescent="0.3">
      <c r="A133" s="166"/>
      <c r="B133" s="167"/>
      <c r="C133" s="167"/>
      <c r="D133" s="167"/>
      <c r="E133" s="167"/>
      <c r="F133" s="167"/>
      <c r="G133" s="167"/>
      <c r="H133" s="167"/>
      <c r="I133" s="64"/>
      <c r="J133" s="65"/>
    </row>
    <row r="134" spans="1:11" x14ac:dyDescent="0.3">
      <c r="A134" s="166"/>
      <c r="B134" s="167"/>
      <c r="C134" s="167"/>
      <c r="D134" s="167"/>
      <c r="E134" s="167"/>
      <c r="F134" s="167"/>
      <c r="G134" s="167"/>
      <c r="H134" s="167"/>
      <c r="I134" s="64"/>
      <c r="J134" s="65"/>
    </row>
    <row r="135" spans="1:11" x14ac:dyDescent="0.3">
      <c r="A135" s="166"/>
      <c r="B135" s="167"/>
      <c r="C135" s="167"/>
      <c r="D135" s="167"/>
      <c r="E135" s="167"/>
      <c r="F135" s="167"/>
      <c r="G135" s="167"/>
      <c r="H135" s="167"/>
      <c r="I135" s="64"/>
      <c r="J135" s="65"/>
    </row>
    <row r="136" spans="1:11" x14ac:dyDescent="0.3">
      <c r="A136" s="166"/>
      <c r="B136" s="167"/>
      <c r="C136" s="167"/>
      <c r="D136" s="167"/>
      <c r="E136" s="167"/>
      <c r="F136" s="167"/>
      <c r="G136" s="167"/>
      <c r="H136" s="167"/>
      <c r="I136" s="64"/>
      <c r="J136" s="65"/>
    </row>
    <row r="137" spans="1:11" x14ac:dyDescent="0.3">
      <c r="A137" s="166"/>
      <c r="B137" s="167"/>
      <c r="C137" s="167"/>
      <c r="D137" s="167"/>
      <c r="E137" s="167"/>
      <c r="F137" s="167"/>
      <c r="G137" s="167"/>
      <c r="H137" s="167"/>
      <c r="I137" s="64"/>
      <c r="J137" s="65"/>
    </row>
    <row r="138" spans="1:11" x14ac:dyDescent="0.3">
      <c r="A138" s="166"/>
      <c r="B138" s="167"/>
      <c r="C138" s="167"/>
      <c r="D138" s="167"/>
      <c r="E138" s="167"/>
      <c r="F138" s="167"/>
      <c r="G138" s="167"/>
      <c r="H138" s="167"/>
      <c r="I138" s="64"/>
      <c r="J138" s="65"/>
    </row>
    <row r="139" spans="1:11" ht="15" thickBot="1" x14ac:dyDescent="0.35">
      <c r="A139" s="168"/>
      <c r="B139" s="169"/>
      <c r="C139" s="169"/>
      <c r="D139" s="169"/>
      <c r="E139" s="169"/>
      <c r="F139" s="169"/>
      <c r="G139" s="169"/>
      <c r="H139" s="169"/>
      <c r="I139" s="66"/>
      <c r="J139" s="67"/>
    </row>
    <row r="140" spans="1:11" x14ac:dyDescent="0.3">
      <c r="A140" s="56"/>
      <c r="B140" s="57"/>
      <c r="C140" s="57"/>
      <c r="D140" s="57"/>
      <c r="E140" s="57"/>
      <c r="F140" s="57"/>
      <c r="G140" s="57"/>
      <c r="H140" s="57"/>
      <c r="I140" s="58"/>
      <c r="J140" s="59"/>
      <c r="K140" s="59"/>
    </row>
    <row r="141" spans="1:11" x14ac:dyDescent="0.3">
      <c r="A141" s="55" t="s">
        <v>136</v>
      </c>
    </row>
    <row r="142" spans="1:11" x14ac:dyDescent="0.3">
      <c r="A142" s="55" t="s">
        <v>68</v>
      </c>
    </row>
    <row r="144" spans="1:11" x14ac:dyDescent="0.3">
      <c r="A144" s="60" t="s">
        <v>13</v>
      </c>
      <c r="C144" s="61" t="s">
        <v>22</v>
      </c>
      <c r="D144" s="62"/>
      <c r="E144" s="62"/>
      <c r="F144" s="62"/>
      <c r="G144" s="62"/>
      <c r="H144" s="63"/>
    </row>
    <row r="145" spans="1:8" x14ac:dyDescent="0.3">
      <c r="A145" s="45" t="s">
        <v>23</v>
      </c>
      <c r="C145" s="1"/>
      <c r="D145" s="2"/>
      <c r="E145" s="2"/>
      <c r="F145" s="2"/>
      <c r="G145" s="2"/>
      <c r="H145" s="3"/>
    </row>
    <row r="146" spans="1:8" x14ac:dyDescent="0.3">
      <c r="A146" s="45" t="s">
        <v>24</v>
      </c>
      <c r="C146" s="1"/>
      <c r="D146" s="2"/>
      <c r="E146" s="2"/>
      <c r="F146" s="2"/>
      <c r="G146" s="2"/>
      <c r="H146" s="3"/>
    </row>
    <row r="147" spans="1:8" x14ac:dyDescent="0.3">
      <c r="A147" s="45"/>
      <c r="C147" s="1"/>
      <c r="D147" s="2"/>
      <c r="E147" s="2"/>
      <c r="F147" s="2"/>
      <c r="G147" s="2"/>
      <c r="H147" s="3"/>
    </row>
    <row r="148" spans="1:8" x14ac:dyDescent="0.3">
      <c r="A148" s="45"/>
      <c r="C148" s="1"/>
      <c r="D148" s="2"/>
      <c r="E148" s="2"/>
      <c r="F148" s="2"/>
      <c r="G148" s="2"/>
      <c r="H148" s="3"/>
    </row>
    <row r="149" spans="1:8" x14ac:dyDescent="0.3">
      <c r="A149" s="45"/>
      <c r="C149" s="1"/>
      <c r="D149" s="2"/>
      <c r="E149" s="2"/>
      <c r="F149" s="2"/>
      <c r="G149" s="2"/>
      <c r="H149" s="3"/>
    </row>
    <row r="150" spans="1:8" x14ac:dyDescent="0.3">
      <c r="A150" s="45" t="s">
        <v>32</v>
      </c>
      <c r="C150" s="1"/>
      <c r="D150" s="2"/>
      <c r="E150" s="2"/>
      <c r="F150" s="2"/>
      <c r="G150" s="2"/>
      <c r="H150" s="3"/>
    </row>
    <row r="151" spans="1:8" x14ac:dyDescent="0.3">
      <c r="A151" s="46" t="s">
        <v>25</v>
      </c>
      <c r="C151" s="4"/>
      <c r="D151" s="5"/>
      <c r="E151" s="5"/>
      <c r="F151" s="5"/>
      <c r="G151" s="5"/>
      <c r="H151" s="6"/>
    </row>
    <row r="153" spans="1:8" x14ac:dyDescent="0.3">
      <c r="A153" s="53" t="s">
        <v>92</v>
      </c>
    </row>
  </sheetData>
  <sheetProtection algorithmName="SHA-512" hashValue="u3Ay93sQdwR7UWj1sXoRVkwpa9Wj+hldsqm4bEYNG7XX1hBq/l1nvr4LD1S4xuVm/sAurEztcm/rIuE7lI8GPw==" saltValue="uFcTr+6JPrFgY9FBVgXAeA==" spinCount="100000" sheet="1" objects="1" scenarios="1"/>
  <mergeCells count="1">
    <mergeCell ref="A132:H139"/>
  </mergeCells>
  <phoneticPr fontId="12" type="noConversion"/>
  <conditionalFormatting sqref="H129">
    <cfRule type="containsText" dxfId="0" priority="12" operator="containsText" text="Ja">
      <formula>NOT(ISERROR(SEARCH("Ja",H129)))</formula>
    </cfRule>
  </conditionalFormatting>
  <printOptions headings="1"/>
  <pageMargins left="0.70866141732283472" right="0.70866141732283472" top="0.74803149606299213" bottom="0.74803149606299213" header="0.31496062992125984" footer="0.31496062992125984"/>
  <pageSetup paperSize="9" scale="42" orientation="portrait" r:id="rId1"/>
  <headerFooter>
    <oddFooter>&amp;L&amp;"-,Vet"&amp;10&amp;F&amp;R&amp;"-,Vet"&amp;10Pagina &amp;P</oddFooter>
  </headerFooter>
  <rowBreaks count="1" manualBreakCount="1">
    <brk id="97" max="9"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920F9-3A15-43EE-A748-E39B212D7B89}">
  <dimension ref="A1:C8"/>
  <sheetViews>
    <sheetView workbookViewId="0">
      <pane ySplit="1" topLeftCell="A2" activePane="bottomLeft" state="frozen"/>
      <selection pane="bottomLeft" activeCell="C2" sqref="C2"/>
    </sheetView>
  </sheetViews>
  <sheetFormatPr defaultColWidth="8.77734375" defaultRowHeight="14.4" x14ac:dyDescent="0.3"/>
  <cols>
    <col min="1" max="1" width="8.77734375" style="147"/>
    <col min="2" max="2" width="16.109375" style="147" bestFit="1" customWidth="1"/>
    <col min="3" max="3" width="65.21875" style="147" bestFit="1" customWidth="1"/>
    <col min="4" max="16384" width="8.77734375" style="147"/>
  </cols>
  <sheetData>
    <row r="1" spans="1:3" x14ac:dyDescent="0.3">
      <c r="A1" s="145" t="s">
        <v>118</v>
      </c>
      <c r="B1" s="146" t="s">
        <v>119</v>
      </c>
      <c r="C1" s="145" t="s">
        <v>120</v>
      </c>
    </row>
    <row r="2" spans="1:3" s="148" customFormat="1" ht="86.4" x14ac:dyDescent="0.3">
      <c r="A2" s="148" t="s">
        <v>127</v>
      </c>
      <c r="B2" s="149">
        <v>44606</v>
      </c>
      <c r="C2" s="165" t="s">
        <v>139</v>
      </c>
    </row>
    <row r="3" spans="1:3" x14ac:dyDescent="0.3">
      <c r="A3" s="148"/>
      <c r="B3" s="149"/>
      <c r="C3" s="154"/>
    </row>
    <row r="4" spans="1:3" x14ac:dyDescent="0.3">
      <c r="C4" s="154"/>
    </row>
    <row r="5" spans="1:3" x14ac:dyDescent="0.3">
      <c r="C5" s="154"/>
    </row>
    <row r="6" spans="1:3" x14ac:dyDescent="0.3">
      <c r="C6" s="150"/>
    </row>
    <row r="7" spans="1:3" x14ac:dyDescent="0.3">
      <c r="C7" s="150"/>
    </row>
    <row r="8" spans="1:3" x14ac:dyDescent="0.3">
      <c r="C8" s="150"/>
    </row>
  </sheetData>
  <sheetProtection algorithmName="SHA-512" hashValue="kaeDCMIDeP8u3gi4lgzp+mAijlrb9dZH/MX+jYHeIz73jOuO0DIE2sFWVrWfksPhymAv/QObgsiSMTnk5z2QOQ==" saltValue="QjDcnA55YcIfx4FVTtWBCw==" spinCount="100000"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Format versie 1.0</vt:lpstr>
      <vt:lpstr>Versiebeheer</vt:lpstr>
      <vt:lpstr>'Format versie 1.0'!Afdrukbereik</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 van der Plaat</dc:creator>
  <cp:lastModifiedBy>Matthias Stout</cp:lastModifiedBy>
  <cp:lastPrinted>2021-03-05T13:41:49Z</cp:lastPrinted>
  <dcterms:created xsi:type="dcterms:W3CDTF">2018-08-24T14:42:46Z</dcterms:created>
  <dcterms:modified xsi:type="dcterms:W3CDTF">2022-02-14T14:38:30Z</dcterms:modified>
</cp:coreProperties>
</file>