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tichtingmenzisbeheer-my.sharepoint.com/personal/bosma_co_menzis_nl/Documents/Bureaublad/"/>
    </mc:Choice>
  </mc:AlternateContent>
  <xr:revisionPtr revIDLastSave="9" documentId="8_{D098D421-8A67-44AD-881E-DDE5302A404C}" xr6:coauthVersionLast="46" xr6:coauthVersionMax="46" xr10:uidLastSave="{09ED7E27-A774-4B20-9933-6A1C9990C6BD}"/>
  <workbookProtection workbookAlgorithmName="SHA-512" workbookHashValue="Yw0NPD9sHaBrOiYZAMUmqwqe3WaUk1y+jIoakvSLzgyf5+oEFM0CEbUy1mMc3T0r/u+awlVo5Q3Ywjs7LFl4ig==" workbookSaltValue="yUL9SmMcpSyPFHkOy2QGlA==" workbookSpinCount="100000" lockStructure="1"/>
  <bookViews>
    <workbookView xWindow="-110" yWindow="-110" windowWidth="19420" windowHeight="10420" tabRatio="762" xr2:uid="{68F20349-621B-4242-9AE9-635300C3D57F}"/>
  </bookViews>
  <sheets>
    <sheet name="Toelichting en instructie" sheetId="5" r:id="rId1"/>
    <sheet name="Gegevens zorgaanbieder" sheetId="8" r:id="rId2"/>
    <sheet name="Begroting 2022" sheetId="1" r:id="rId3"/>
    <sheet name="Aanvullende informatie" sheetId="2" r:id="rId4"/>
    <sheet name="Inzicht reguliere bekostiging" sheetId="3" r:id="rId5"/>
    <sheet name="ZZP 2022" sheetId="7" r:id="rId6"/>
  </sheets>
  <definedNames>
    <definedName name="_xlnm._FilterDatabase" localSheetId="5" hidden="1">'ZZP 2022'!$A$2:$J$283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 l="1"/>
  <c r="C42" i="3"/>
  <c r="C41" i="3"/>
  <c r="C40" i="3"/>
  <c r="C39" i="3"/>
  <c r="C38" i="3"/>
  <c r="C37" i="3"/>
  <c r="C36" i="3"/>
  <c r="C35" i="3"/>
  <c r="C34" i="3"/>
  <c r="C33" i="3"/>
  <c r="C32" i="3"/>
  <c r="C28" i="3"/>
  <c r="C27" i="3"/>
  <c r="C26" i="3"/>
  <c r="C25" i="3"/>
  <c r="C24" i="3"/>
  <c r="C23" i="3"/>
  <c r="C22" i="3"/>
  <c r="C21" i="3"/>
  <c r="C20" i="3"/>
  <c r="C19" i="3"/>
  <c r="C18" i="3"/>
  <c r="I248" i="7"/>
  <c r="J248" i="7"/>
  <c r="I249" i="7"/>
  <c r="J249" i="7"/>
  <c r="I250" i="7"/>
  <c r="J250" i="7"/>
  <c r="I251" i="7"/>
  <c r="J251" i="7"/>
  <c r="I252" i="7"/>
  <c r="J252" i="7"/>
  <c r="I253" i="7"/>
  <c r="J253" i="7"/>
  <c r="I254" i="7"/>
  <c r="J254" i="7"/>
  <c r="I255" i="7"/>
  <c r="J255" i="7"/>
  <c r="I256" i="7"/>
  <c r="J256" i="7"/>
  <c r="I257" i="7"/>
  <c r="J257" i="7"/>
  <c r="I258" i="7"/>
  <c r="J258" i="7"/>
  <c r="I259" i="7"/>
  <c r="J259" i="7"/>
  <c r="I260" i="7"/>
  <c r="J260" i="7"/>
  <c r="I261" i="7"/>
  <c r="J261" i="7"/>
  <c r="I262" i="7"/>
  <c r="J262" i="7"/>
  <c r="I263" i="7"/>
  <c r="J263" i="7"/>
  <c r="I264" i="7"/>
  <c r="J264" i="7"/>
  <c r="I265" i="7"/>
  <c r="J265" i="7"/>
  <c r="I266" i="7"/>
  <c r="J266" i="7"/>
  <c r="I267" i="7"/>
  <c r="J267" i="7"/>
  <c r="I268" i="7"/>
  <c r="J268" i="7"/>
  <c r="I269" i="7"/>
  <c r="J269" i="7"/>
  <c r="I270" i="7"/>
  <c r="J270" i="7"/>
  <c r="I271" i="7"/>
  <c r="J271" i="7"/>
  <c r="I272" i="7"/>
  <c r="J272" i="7"/>
  <c r="I273" i="7"/>
  <c r="J273" i="7"/>
  <c r="I274" i="7"/>
  <c r="J274" i="7"/>
  <c r="I275" i="7"/>
  <c r="J275" i="7"/>
  <c r="I276" i="7"/>
  <c r="J276" i="7"/>
  <c r="I277" i="7"/>
  <c r="J277" i="7"/>
  <c r="I278" i="7"/>
  <c r="J278" i="7"/>
  <c r="I279" i="7"/>
  <c r="J279" i="7"/>
  <c r="I280" i="7"/>
  <c r="J280" i="7"/>
  <c r="I281" i="7"/>
  <c r="J281" i="7"/>
  <c r="I282" i="7"/>
  <c r="J282" i="7"/>
  <c r="I283" i="7"/>
  <c r="J283" i="7"/>
  <c r="D20" i="3" l="1"/>
  <c r="D21" i="3"/>
  <c r="D22" i="3"/>
  <c r="D23" i="3"/>
  <c r="D24" i="3"/>
  <c r="D25" i="3"/>
  <c r="D26" i="3"/>
  <c r="D27" i="3"/>
  <c r="D28" i="3"/>
  <c r="D19" i="3"/>
  <c r="B33" i="3"/>
  <c r="B34" i="3"/>
  <c r="B35" i="3"/>
  <c r="B36" i="3"/>
  <c r="B37" i="3"/>
  <c r="B38" i="3"/>
  <c r="B39" i="3"/>
  <c r="B40" i="3"/>
  <c r="B41" i="3"/>
  <c r="B42" i="3"/>
  <c r="B32" i="3"/>
  <c r="A34" i="3"/>
  <c r="A35" i="3"/>
  <c r="A36" i="3"/>
  <c r="A37" i="3"/>
  <c r="A38" i="3"/>
  <c r="A39" i="3"/>
  <c r="A40" i="3"/>
  <c r="A41" i="3"/>
  <c r="A42" i="3"/>
  <c r="A33" i="3"/>
  <c r="A32" i="3"/>
  <c r="C5" i="2"/>
  <c r="A2" i="3"/>
  <c r="A2" i="2"/>
  <c r="A2" i="1"/>
  <c r="B43" i="3" l="1"/>
  <c r="B6" i="1"/>
  <c r="B5" i="1"/>
  <c r="D32" i="3"/>
  <c r="D35" i="3"/>
  <c r="D37" i="3"/>
  <c r="D39" i="3"/>
  <c r="D40" i="3"/>
  <c r="D41" i="3"/>
  <c r="D42" i="3"/>
  <c r="B4" i="3"/>
  <c r="B29" i="3"/>
  <c r="B6" i="3" s="1"/>
  <c r="E6" i="3" s="1"/>
  <c r="J247" i="7"/>
  <c r="I247" i="7"/>
  <c r="J246" i="7"/>
  <c r="I246" i="7"/>
  <c r="J245" i="7"/>
  <c r="I245" i="7"/>
  <c r="J244" i="7"/>
  <c r="I244" i="7"/>
  <c r="J243" i="7"/>
  <c r="I243" i="7"/>
  <c r="J242" i="7"/>
  <c r="I242" i="7"/>
  <c r="J241" i="7"/>
  <c r="I241" i="7"/>
  <c r="J240" i="7"/>
  <c r="I240" i="7"/>
  <c r="J239" i="7"/>
  <c r="I239" i="7"/>
  <c r="J238" i="7"/>
  <c r="I238" i="7"/>
  <c r="J237" i="7"/>
  <c r="I237" i="7"/>
  <c r="J236" i="7"/>
  <c r="I236" i="7"/>
  <c r="J235" i="7"/>
  <c r="I235" i="7"/>
  <c r="J234" i="7"/>
  <c r="I234" i="7"/>
  <c r="J233" i="7"/>
  <c r="I233" i="7"/>
  <c r="J232" i="7"/>
  <c r="I232" i="7"/>
  <c r="J231" i="7"/>
  <c r="I231" i="7"/>
  <c r="J230" i="7"/>
  <c r="I230" i="7"/>
  <c r="J229" i="7"/>
  <c r="I229" i="7"/>
  <c r="J228" i="7"/>
  <c r="I228" i="7"/>
  <c r="J227" i="7"/>
  <c r="I227" i="7"/>
  <c r="J226" i="7"/>
  <c r="I226" i="7"/>
  <c r="J225" i="7"/>
  <c r="I225" i="7"/>
  <c r="J224" i="7"/>
  <c r="I224" i="7"/>
  <c r="J223" i="7"/>
  <c r="I223" i="7"/>
  <c r="J222" i="7"/>
  <c r="I222" i="7"/>
  <c r="J221" i="7"/>
  <c r="I221" i="7"/>
  <c r="J220" i="7"/>
  <c r="I220" i="7"/>
  <c r="J219" i="7"/>
  <c r="I219" i="7"/>
  <c r="J218" i="7"/>
  <c r="I218" i="7"/>
  <c r="J217" i="7"/>
  <c r="I217" i="7"/>
  <c r="J216" i="7"/>
  <c r="I216" i="7"/>
  <c r="J215" i="7"/>
  <c r="I215" i="7"/>
  <c r="J214" i="7"/>
  <c r="I214" i="7"/>
  <c r="J213" i="7"/>
  <c r="I213" i="7"/>
  <c r="J212" i="7"/>
  <c r="I212" i="7"/>
  <c r="J211" i="7"/>
  <c r="I211" i="7"/>
  <c r="J210" i="7"/>
  <c r="I210" i="7"/>
  <c r="J209" i="7"/>
  <c r="I209" i="7"/>
  <c r="J208" i="7"/>
  <c r="I208" i="7"/>
  <c r="J207" i="7"/>
  <c r="I207" i="7"/>
  <c r="J206" i="7"/>
  <c r="I206" i="7"/>
  <c r="J205" i="7"/>
  <c r="I205" i="7"/>
  <c r="J204" i="7"/>
  <c r="I204" i="7"/>
  <c r="J203" i="7"/>
  <c r="I203" i="7"/>
  <c r="J202" i="7"/>
  <c r="I202" i="7"/>
  <c r="J201" i="7"/>
  <c r="I201" i="7"/>
  <c r="J200" i="7"/>
  <c r="I200" i="7"/>
  <c r="J199" i="7"/>
  <c r="I199" i="7"/>
  <c r="J198" i="7"/>
  <c r="I198" i="7"/>
  <c r="J197" i="7"/>
  <c r="I197" i="7"/>
  <c r="J196" i="7"/>
  <c r="I196" i="7"/>
  <c r="J195" i="7"/>
  <c r="I195" i="7"/>
  <c r="J194" i="7"/>
  <c r="I194" i="7"/>
  <c r="J193" i="7"/>
  <c r="I193" i="7"/>
  <c r="J192" i="7"/>
  <c r="I192" i="7"/>
  <c r="J191" i="7"/>
  <c r="I191" i="7"/>
  <c r="J190" i="7"/>
  <c r="I190" i="7"/>
  <c r="J189" i="7"/>
  <c r="I189" i="7"/>
  <c r="J188" i="7"/>
  <c r="I188" i="7"/>
  <c r="J187" i="7"/>
  <c r="I187" i="7"/>
  <c r="J186" i="7"/>
  <c r="I186" i="7"/>
  <c r="J185" i="7"/>
  <c r="I185" i="7"/>
  <c r="J184" i="7"/>
  <c r="I184" i="7"/>
  <c r="J183" i="7"/>
  <c r="I183" i="7"/>
  <c r="J182" i="7"/>
  <c r="I182" i="7"/>
  <c r="J181" i="7"/>
  <c r="I181" i="7"/>
  <c r="J180" i="7"/>
  <c r="I180" i="7"/>
  <c r="J179" i="7"/>
  <c r="I179" i="7"/>
  <c r="J178" i="7"/>
  <c r="I178" i="7"/>
  <c r="J177" i="7"/>
  <c r="I177" i="7"/>
  <c r="J176" i="7"/>
  <c r="I176" i="7"/>
  <c r="J175" i="7"/>
  <c r="I175" i="7"/>
  <c r="J174" i="7"/>
  <c r="I174" i="7"/>
  <c r="J173" i="7"/>
  <c r="I173" i="7"/>
  <c r="J172" i="7"/>
  <c r="I172" i="7"/>
  <c r="J171" i="7"/>
  <c r="I171" i="7"/>
  <c r="J170" i="7"/>
  <c r="I170" i="7"/>
  <c r="J169" i="7"/>
  <c r="I169" i="7"/>
  <c r="J168" i="7"/>
  <c r="I168" i="7"/>
  <c r="J167" i="7"/>
  <c r="I167" i="7"/>
  <c r="J166" i="7"/>
  <c r="I166" i="7"/>
  <c r="J165" i="7"/>
  <c r="I165" i="7"/>
  <c r="J164" i="7"/>
  <c r="I164" i="7"/>
  <c r="J163" i="7"/>
  <c r="I163" i="7"/>
  <c r="J162" i="7"/>
  <c r="I162" i="7"/>
  <c r="J161" i="7"/>
  <c r="I161" i="7"/>
  <c r="J160" i="7"/>
  <c r="I160" i="7"/>
  <c r="J159" i="7"/>
  <c r="I159" i="7"/>
  <c r="J158" i="7"/>
  <c r="I158" i="7"/>
  <c r="J157" i="7"/>
  <c r="I157" i="7"/>
  <c r="J156" i="7"/>
  <c r="I156" i="7"/>
  <c r="J155" i="7"/>
  <c r="I155" i="7"/>
  <c r="J154" i="7"/>
  <c r="I154" i="7"/>
  <c r="J153" i="7"/>
  <c r="I153" i="7"/>
  <c r="J152" i="7"/>
  <c r="I152" i="7"/>
  <c r="J151" i="7"/>
  <c r="I151" i="7"/>
  <c r="J150" i="7"/>
  <c r="I150" i="7"/>
  <c r="J149" i="7"/>
  <c r="I149" i="7"/>
  <c r="J148" i="7"/>
  <c r="I148" i="7"/>
  <c r="J147" i="7"/>
  <c r="I147" i="7"/>
  <c r="J146" i="7"/>
  <c r="I146" i="7"/>
  <c r="J145" i="7"/>
  <c r="I145" i="7"/>
  <c r="J144" i="7"/>
  <c r="I144" i="7"/>
  <c r="J143" i="7"/>
  <c r="I143" i="7"/>
  <c r="J142" i="7"/>
  <c r="I142" i="7"/>
  <c r="J141" i="7"/>
  <c r="I141" i="7"/>
  <c r="J140" i="7"/>
  <c r="I140" i="7"/>
  <c r="J139" i="7"/>
  <c r="I139" i="7"/>
  <c r="J138" i="7"/>
  <c r="I138" i="7"/>
  <c r="J137" i="7"/>
  <c r="I137" i="7"/>
  <c r="J136" i="7"/>
  <c r="I136" i="7"/>
  <c r="J135" i="7"/>
  <c r="I135" i="7"/>
  <c r="J134" i="7"/>
  <c r="I134" i="7"/>
  <c r="J133" i="7"/>
  <c r="I133" i="7"/>
  <c r="J132" i="7"/>
  <c r="I132" i="7"/>
  <c r="J131" i="7"/>
  <c r="I131" i="7"/>
  <c r="J130" i="7"/>
  <c r="I130" i="7"/>
  <c r="J129" i="7"/>
  <c r="I129" i="7"/>
  <c r="J128" i="7"/>
  <c r="I128" i="7"/>
  <c r="J127" i="7"/>
  <c r="I127" i="7"/>
  <c r="J126" i="7"/>
  <c r="I126" i="7"/>
  <c r="J125" i="7"/>
  <c r="I125" i="7"/>
  <c r="J124" i="7"/>
  <c r="I124" i="7"/>
  <c r="J123" i="7"/>
  <c r="I123" i="7"/>
  <c r="J122" i="7"/>
  <c r="D38" i="3"/>
  <c r="I122" i="7"/>
  <c r="J121" i="7"/>
  <c r="I121" i="7"/>
  <c r="J120" i="7"/>
  <c r="I120" i="7"/>
  <c r="J119" i="7"/>
  <c r="I119" i="7"/>
  <c r="J118" i="7"/>
  <c r="I118" i="7"/>
  <c r="J117" i="7"/>
  <c r="I117" i="7"/>
  <c r="J116" i="7"/>
  <c r="I116" i="7"/>
  <c r="J115" i="7"/>
  <c r="I115" i="7"/>
  <c r="J114" i="7"/>
  <c r="D36" i="3"/>
  <c r="I114" i="7"/>
  <c r="J113" i="7"/>
  <c r="I113" i="7"/>
  <c r="J112" i="7"/>
  <c r="I112" i="7"/>
  <c r="J111" i="7"/>
  <c r="I111" i="7"/>
  <c r="J110" i="7"/>
  <c r="I110" i="7"/>
  <c r="J109" i="7"/>
  <c r="I109" i="7"/>
  <c r="J108" i="7"/>
  <c r="I108" i="7"/>
  <c r="J107" i="7"/>
  <c r="I107" i="7"/>
  <c r="J106" i="7"/>
  <c r="I106" i="7"/>
  <c r="J105" i="7"/>
  <c r="I105" i="7"/>
  <c r="J104" i="7"/>
  <c r="I104" i="7"/>
  <c r="J103" i="7"/>
  <c r="I103" i="7"/>
  <c r="J102" i="7"/>
  <c r="I102" i="7"/>
  <c r="J101" i="7"/>
  <c r="I101" i="7"/>
  <c r="J100" i="7"/>
  <c r="I100" i="7"/>
  <c r="J99" i="7"/>
  <c r="I99" i="7"/>
  <c r="J98" i="7"/>
  <c r="I98" i="7"/>
  <c r="J97" i="7"/>
  <c r="I97" i="7"/>
  <c r="J96" i="7"/>
  <c r="I96" i="7"/>
  <c r="J95" i="7"/>
  <c r="I95" i="7"/>
  <c r="J94" i="7"/>
  <c r="I94" i="7"/>
  <c r="J93" i="7"/>
  <c r="I93" i="7"/>
  <c r="J92" i="7"/>
  <c r="I92" i="7"/>
  <c r="J91" i="7"/>
  <c r="I91" i="7"/>
  <c r="J90" i="7"/>
  <c r="I90" i="7"/>
  <c r="J89" i="7"/>
  <c r="I89" i="7"/>
  <c r="J88" i="7"/>
  <c r="I88" i="7"/>
  <c r="J87" i="7"/>
  <c r="I87" i="7"/>
  <c r="J86" i="7"/>
  <c r="I86" i="7"/>
  <c r="J85" i="7"/>
  <c r="I85" i="7"/>
  <c r="J84" i="7"/>
  <c r="I84" i="7"/>
  <c r="J83" i="7"/>
  <c r="I83" i="7"/>
  <c r="J82" i="7"/>
  <c r="I82" i="7"/>
  <c r="J81" i="7"/>
  <c r="I81" i="7"/>
  <c r="J80" i="7"/>
  <c r="I80" i="7"/>
  <c r="J79" i="7"/>
  <c r="I79" i="7"/>
  <c r="J78" i="7"/>
  <c r="I78" i="7"/>
  <c r="J77" i="7"/>
  <c r="I77" i="7"/>
  <c r="J76" i="7"/>
  <c r="I76" i="7"/>
  <c r="J75" i="7"/>
  <c r="I75" i="7"/>
  <c r="J74" i="7"/>
  <c r="I74" i="7"/>
  <c r="J73" i="7"/>
  <c r="I73" i="7"/>
  <c r="J72" i="7"/>
  <c r="I72" i="7"/>
  <c r="J71" i="7"/>
  <c r="I71" i="7"/>
  <c r="J70" i="7"/>
  <c r="I70" i="7"/>
  <c r="J69" i="7"/>
  <c r="I69" i="7"/>
  <c r="J68" i="7"/>
  <c r="I68" i="7"/>
  <c r="D18" i="3"/>
  <c r="J67" i="7"/>
  <c r="I67" i="7"/>
  <c r="J66" i="7"/>
  <c r="I66" i="7"/>
  <c r="J65" i="7"/>
  <c r="I65" i="7"/>
  <c r="J64" i="7"/>
  <c r="I64" i="7"/>
  <c r="J63" i="7"/>
  <c r="I63" i="7"/>
  <c r="J62" i="7"/>
  <c r="D34" i="3"/>
  <c r="I62" i="7"/>
  <c r="J61" i="7"/>
  <c r="I61" i="7"/>
  <c r="J60" i="7"/>
  <c r="I60" i="7"/>
  <c r="J59" i="7"/>
  <c r="I59" i="7"/>
  <c r="J58" i="7"/>
  <c r="I58" i="7"/>
  <c r="J57" i="7"/>
  <c r="I57" i="7"/>
  <c r="J56" i="7"/>
  <c r="I56" i="7"/>
  <c r="J55" i="7"/>
  <c r="I55" i="7"/>
  <c r="J54" i="7"/>
  <c r="I54" i="7"/>
  <c r="J53" i="7"/>
  <c r="I53" i="7"/>
  <c r="J52" i="7"/>
  <c r="I52" i="7"/>
  <c r="J51" i="7"/>
  <c r="I51" i="7"/>
  <c r="J50" i="7"/>
  <c r="I50" i="7"/>
  <c r="J49" i="7"/>
  <c r="I49" i="7"/>
  <c r="J48" i="7"/>
  <c r="I48" i="7"/>
  <c r="J47" i="7"/>
  <c r="I47" i="7"/>
  <c r="J46" i="7"/>
  <c r="I46" i="7"/>
  <c r="J45" i="7"/>
  <c r="I45" i="7"/>
  <c r="J44" i="7"/>
  <c r="I44" i="7"/>
  <c r="J43" i="7"/>
  <c r="I43" i="7"/>
  <c r="J42" i="7"/>
  <c r="I42" i="7"/>
  <c r="J41" i="7"/>
  <c r="I41" i="7"/>
  <c r="J40" i="7"/>
  <c r="I40" i="7"/>
  <c r="J39" i="7"/>
  <c r="I39" i="7"/>
  <c r="J38" i="7"/>
  <c r="I38" i="7"/>
  <c r="J37" i="7"/>
  <c r="I37" i="7"/>
  <c r="J36" i="7"/>
  <c r="I36" i="7"/>
  <c r="J35" i="7"/>
  <c r="I35" i="7"/>
  <c r="J34" i="7"/>
  <c r="I34" i="7"/>
  <c r="J33" i="7"/>
  <c r="I33" i="7"/>
  <c r="J32" i="7"/>
  <c r="I32" i="7"/>
  <c r="J31" i="7"/>
  <c r="I31" i="7"/>
  <c r="J30" i="7"/>
  <c r="I30" i="7"/>
  <c r="J29" i="7"/>
  <c r="I29" i="7"/>
  <c r="J28" i="7"/>
  <c r="I28" i="7"/>
  <c r="J27" i="7"/>
  <c r="I27" i="7"/>
  <c r="J26" i="7"/>
  <c r="I26" i="7"/>
  <c r="J25" i="7"/>
  <c r="I25" i="7"/>
  <c r="J24" i="7"/>
  <c r="I24" i="7"/>
  <c r="J23" i="7"/>
  <c r="I23" i="7"/>
  <c r="J22" i="7"/>
  <c r="I22" i="7"/>
  <c r="J21" i="7"/>
  <c r="I21" i="7"/>
  <c r="J20" i="7"/>
  <c r="I20" i="7"/>
  <c r="J19" i="7"/>
  <c r="I19" i="7"/>
  <c r="J18" i="7"/>
  <c r="I18" i="7"/>
  <c r="J17" i="7"/>
  <c r="I17" i="7"/>
  <c r="J16" i="7"/>
  <c r="I16" i="7"/>
  <c r="J15" i="7"/>
  <c r="I15" i="7"/>
  <c r="J14" i="7"/>
  <c r="I14" i="7"/>
  <c r="J13" i="7"/>
  <c r="I13" i="7"/>
  <c r="J12" i="7"/>
  <c r="I12" i="7"/>
  <c r="J11" i="7"/>
  <c r="I11" i="7"/>
  <c r="J10" i="7"/>
  <c r="I10" i="7"/>
  <c r="J9" i="7"/>
  <c r="I9" i="7"/>
  <c r="J8" i="7"/>
  <c r="I8" i="7"/>
  <c r="J7" i="7"/>
  <c r="I7" i="7"/>
  <c r="J6" i="7"/>
  <c r="I6" i="7"/>
  <c r="J5" i="7"/>
  <c r="I5" i="7"/>
  <c r="J4" i="7"/>
  <c r="I4" i="7"/>
  <c r="J3" i="7"/>
  <c r="I3" i="7"/>
  <c r="B65" i="2"/>
  <c r="C65" i="2"/>
  <c r="B48" i="2"/>
  <c r="C48" i="2"/>
  <c r="C23" i="2" s="1"/>
  <c r="C24" i="2" s="1"/>
  <c r="B36" i="2"/>
  <c r="C15" i="2"/>
  <c r="C16" i="2" s="1"/>
  <c r="B5" i="3"/>
  <c r="D33" i="3"/>
  <c r="C70" i="2"/>
  <c r="C36" i="2"/>
  <c r="C22" i="2"/>
  <c r="C35" i="1"/>
  <c r="B18" i="1" l="1"/>
  <c r="C28" i="1" s="1"/>
  <c r="B4" i="1"/>
  <c r="C12" i="1" s="1"/>
  <c r="D29" i="3"/>
  <c r="D10" i="3" s="1"/>
  <c r="D43" i="3"/>
  <c r="D11" i="3" s="1"/>
  <c r="C37" i="1" l="1"/>
  <c r="C41" i="1" s="1"/>
  <c r="D15" i="3"/>
  <c r="C43" i="1" l="1"/>
  <c r="C39" i="1"/>
  <c r="C40" i="1" s="1"/>
  <c r="C44" i="1" l="1"/>
</calcChain>
</file>

<file path=xl/sharedStrings.xml><?xml version="1.0" encoding="utf-8"?>
<sst xmlns="http://schemas.openxmlformats.org/spreadsheetml/2006/main" count="751" uniqueCount="704">
  <si>
    <t>€</t>
  </si>
  <si>
    <t>Directe kosten</t>
  </si>
  <si>
    <t>Overige personele kosten</t>
  </si>
  <si>
    <t>Inzet PNIL</t>
  </si>
  <si>
    <t>Cliëntgebonden kosten</t>
  </si>
  <si>
    <t>Hotelmatige kosten</t>
  </si>
  <si>
    <t>Algemene kosten</t>
  </si>
  <si>
    <t>Indirecte kosten</t>
  </si>
  <si>
    <t>Personeelskosten</t>
  </si>
  <si>
    <t>Totale opbrengsten</t>
  </si>
  <si>
    <t>NHC/NIC</t>
  </si>
  <si>
    <t>Inzet behandelaren etc.</t>
  </si>
  <si>
    <t>AVG</t>
  </si>
  <si>
    <t>Per dag</t>
  </si>
  <si>
    <t>€ per dag</t>
  </si>
  <si>
    <t>VOV</t>
  </si>
  <si>
    <t>DB/welzijn</t>
  </si>
  <si>
    <t>Behandelaren</t>
  </si>
  <si>
    <t>Overig</t>
  </si>
  <si>
    <t>Splitsing totale personele kosten</t>
  </si>
  <si>
    <t>Verpleegkundig Specialist</t>
  </si>
  <si>
    <t>Toeslagen</t>
  </si>
  <si>
    <t>Personele inzet</t>
  </si>
  <si>
    <t>Niveau 1</t>
  </si>
  <si>
    <t>Niveau 2</t>
  </si>
  <si>
    <t>Niveau 3</t>
  </si>
  <si>
    <t>Niveau 4</t>
  </si>
  <si>
    <t>Niveau 5</t>
  </si>
  <si>
    <t>Niveau 6</t>
  </si>
  <si>
    <t>Leerlingen</t>
  </si>
  <si>
    <t>Overig, namelijk…</t>
  </si>
  <si>
    <t>TOTAAL</t>
  </si>
  <si>
    <t>Opleidingskosten</t>
  </si>
  <si>
    <t xml:space="preserve"> - Vakinhoudelijke bijeenkomsten</t>
  </si>
  <si>
    <t xml:space="preserve"> - Interdisciplinaire overleggen</t>
  </si>
  <si>
    <t>Overige</t>
  </si>
  <si>
    <t>Totale kosten</t>
  </si>
  <si>
    <t>Kwaliteitsvisitaties (audits)</t>
  </si>
  <si>
    <t>Lidmaatschap doelgroepvereniging</t>
  </si>
  <si>
    <t>Kosten i.v.m. ambulante zorg en consultatie</t>
  </si>
  <si>
    <t>aantal cliënten waar kosten op zijn gebaseerd</t>
  </si>
  <si>
    <t>Omvang</t>
  </si>
  <si>
    <t>TOTALE KOSTEN</t>
  </si>
  <si>
    <t>Meerkosten tov ZZP financiering totaal</t>
  </si>
  <si>
    <t>Ambulante en consultatieve zorg</t>
  </si>
  <si>
    <t>Verspreiding en levering van kennis (geen onderwijs)</t>
  </si>
  <si>
    <t>Advies Wlz aanbieders die zorg leveren aan doelgroep</t>
  </si>
  <si>
    <t>Meerzorg</t>
  </si>
  <si>
    <t>Innovatie</t>
  </si>
  <si>
    <t>Huisvestingskosten en inventariskosten</t>
  </si>
  <si>
    <t>Alleen aanvullende kosten op reguliere NHC/NIC jaarvergoeding opnemen</t>
  </si>
  <si>
    <t>Rooster</t>
  </si>
  <si>
    <t>Aanloopkosten</t>
  </si>
  <si>
    <t>Per cliënt/plaats</t>
  </si>
  <si>
    <t>Per bezette dag</t>
  </si>
  <si>
    <t>Meerkosten per cliënt per dag tov ZZP financiering per dag</t>
  </si>
  <si>
    <t>Meerkosten per cliënt per bezette dag tov ZZP financiering</t>
  </si>
  <si>
    <t>Groepsgrootte</t>
  </si>
  <si>
    <t>Totale (gemiddelde) inzet uren per groep per dag</t>
  </si>
  <si>
    <t>Totale (gemiddelde) inzet uren per cliënt per dag</t>
  </si>
  <si>
    <t>Specialist Ouderengeneeskunde</t>
  </si>
  <si>
    <t>fte op jaarbasis</t>
  </si>
  <si>
    <t>Personele inzet - ambulante en consultatieve zorg</t>
  </si>
  <si>
    <t>Vervoerskosten - ambulante en consultatieve zorg</t>
  </si>
  <si>
    <t>Ochtend (7-12)</t>
  </si>
  <si>
    <t>Middag (12-17)</t>
  </si>
  <si>
    <t>Wakende wacht of slapende wacht</t>
  </si>
  <si>
    <t>Avond (17-23)</t>
  </si>
  <si>
    <t>Nacht (23-7)</t>
  </si>
  <si>
    <t>gemiddelde uren inzet medewerkers op groep</t>
  </si>
  <si>
    <t>€ op jaarbasis</t>
  </si>
  <si>
    <t>Code</t>
  </si>
  <si>
    <t>Prestatie</t>
  </si>
  <si>
    <t>Loon</t>
  </si>
  <si>
    <t>Materieel</t>
  </si>
  <si>
    <t>NHC</t>
  </si>
  <si>
    <t xml:space="preserve"> NIC</t>
  </si>
  <si>
    <t xml:space="preserve"> toeslag gespecialiseerde behandelzorg</t>
  </si>
  <si>
    <t>BRW totaal</t>
  </si>
  <si>
    <t>BRW totaal excl. NHC/NIC</t>
  </si>
  <si>
    <t>BRW totaal  NHC/NIC</t>
  </si>
  <si>
    <t>Z015</t>
  </si>
  <si>
    <t>ZZP 1vv incl.db</t>
  </si>
  <si>
    <t>Z025</t>
  </si>
  <si>
    <t>ZZP 2vv incl.db</t>
  </si>
  <si>
    <t>Z031</t>
  </si>
  <si>
    <t>ZZP 3vv excl.bh incl.db</t>
  </si>
  <si>
    <t>Z041</t>
  </si>
  <si>
    <t>ZZP 4vv excl.bh incl.db</t>
  </si>
  <si>
    <t>Z051</t>
  </si>
  <si>
    <t>ZZP 5vv excl.bh incl.db</t>
  </si>
  <si>
    <t>Z061</t>
  </si>
  <si>
    <t>ZZP 6vv excl.bh incl.db</t>
  </si>
  <si>
    <t>Z071</t>
  </si>
  <si>
    <t>ZZP 7vv excl.bh incl.db</t>
  </si>
  <si>
    <t>Z081</t>
  </si>
  <si>
    <t>ZZP 8vv excl.bh incl.db</t>
  </si>
  <si>
    <t>Z095</t>
  </si>
  <si>
    <t>ZZP 9bvv excl.bh incl.db</t>
  </si>
  <si>
    <t>Z101</t>
  </si>
  <si>
    <t>ZZP 10vv excl.bh incl.db</t>
  </si>
  <si>
    <t>Z033</t>
  </si>
  <si>
    <t>ZZP 3vv incl.bh incl.db</t>
  </si>
  <si>
    <t>Z043</t>
  </si>
  <si>
    <t>ZZP 4vv incl.bh incl.db</t>
  </si>
  <si>
    <t>Z053</t>
  </si>
  <si>
    <t>ZZP 5vv incl.bh incl.db</t>
  </si>
  <si>
    <t>Z063</t>
  </si>
  <si>
    <t>ZZP 6vv incl.bh incl.db</t>
  </si>
  <si>
    <t>Z073</t>
  </si>
  <si>
    <t>ZZP 7vv incl.bh incl.db</t>
  </si>
  <si>
    <t>Z083</t>
  </si>
  <si>
    <t>ZZP 8vv incl.bh incl.db</t>
  </si>
  <si>
    <t>Z097</t>
  </si>
  <si>
    <t>ZZP 9bvv incl.bh incl.db</t>
  </si>
  <si>
    <t>Z103</t>
  </si>
  <si>
    <t>ZZP 10vv incl.bh incl.db</t>
  </si>
  <si>
    <t>Z212</t>
  </si>
  <si>
    <t>ZZP 1ggz-b incl.bh excl.db</t>
  </si>
  <si>
    <t>Z222</t>
  </si>
  <si>
    <t>ZZP 2ggz-b incl.bh excl.db</t>
  </si>
  <si>
    <t>Z232</t>
  </si>
  <si>
    <t>ZZP 3ggz-b incl.bh excl.db</t>
  </si>
  <si>
    <t>Z242</t>
  </si>
  <si>
    <t>ZZP 4ggz-b incl.bh excl.db</t>
  </si>
  <si>
    <t>Z252</t>
  </si>
  <si>
    <t>ZZP 5ggz-b incl.bh excl.db</t>
  </si>
  <si>
    <t>Z262</t>
  </si>
  <si>
    <t>ZZP 6ggz-b incl.bh excl.db</t>
  </si>
  <si>
    <t>Z272</t>
  </si>
  <si>
    <t>ZZP 7ggz-b incl.bh excl.db</t>
  </si>
  <si>
    <t>Z213</t>
  </si>
  <si>
    <t>ZZP 1ggz-b incl.bh incl.db</t>
  </si>
  <si>
    <t>Z223</t>
  </si>
  <si>
    <t>ZZP 2ggz-b incl.bh incl.db</t>
  </si>
  <si>
    <t>Z233</t>
  </si>
  <si>
    <t>ZZP 3ggz-b incl.bh incl.db</t>
  </si>
  <si>
    <t>Z243</t>
  </si>
  <si>
    <t>ZZP 4ggz-b incl.bh incl.db</t>
  </si>
  <si>
    <t>Z253</t>
  </si>
  <si>
    <t>ZZP 5ggz-b incl.bh incl.db</t>
  </si>
  <si>
    <t>Z263</t>
  </si>
  <si>
    <t>ZZP 6ggz-b incl.bh incl.db</t>
  </si>
  <si>
    <t>Z273</t>
  </si>
  <si>
    <t>ZZP 7ggz-b incl.bh incl.db</t>
  </si>
  <si>
    <t>Z212G</t>
  </si>
  <si>
    <t>Z222G</t>
  </si>
  <si>
    <t>Z232G</t>
  </si>
  <si>
    <t>Z242G</t>
  </si>
  <si>
    <t>Z252G</t>
  </si>
  <si>
    <t>Z213G</t>
  </si>
  <si>
    <t>Z223G</t>
  </si>
  <si>
    <t>Z233G</t>
  </si>
  <si>
    <t>Z243G</t>
  </si>
  <si>
    <t>Z253G</t>
  </si>
  <si>
    <t>Z211G</t>
  </si>
  <si>
    <t>Z221G</t>
  </si>
  <si>
    <t>Z231G</t>
  </si>
  <si>
    <t>Z241G</t>
  </si>
  <si>
    <t>Z251G</t>
  </si>
  <si>
    <t>Z210G</t>
  </si>
  <si>
    <t>Z220G</t>
  </si>
  <si>
    <t>Z230G</t>
  </si>
  <si>
    <t>Z240G</t>
  </si>
  <si>
    <t>Z250G</t>
  </si>
  <si>
    <t>Z414</t>
  </si>
  <si>
    <t>ZZP 1vg excl.db</t>
  </si>
  <si>
    <t>Z424</t>
  </si>
  <si>
    <t>ZZP 2vg excl.db</t>
  </si>
  <si>
    <t>Z415</t>
  </si>
  <si>
    <t>ZZP 1vg incl.db</t>
  </si>
  <si>
    <t>Z425</t>
  </si>
  <si>
    <t>ZZP 2vg incl.db</t>
  </si>
  <si>
    <t>Z430</t>
  </si>
  <si>
    <t>ZZP 3vg excl.bh excl.db</t>
  </si>
  <si>
    <t>Z440</t>
  </si>
  <si>
    <t>ZZP 4vg excl.bh excl.db</t>
  </si>
  <si>
    <t>Z454</t>
  </si>
  <si>
    <t>ZZP 5vg excl.bh excl.db</t>
  </si>
  <si>
    <t>Z460</t>
  </si>
  <si>
    <t>ZZP 6vg excl.bh excl.db</t>
  </si>
  <si>
    <t>Z470</t>
  </si>
  <si>
    <t>ZZP 7vg excl.bh excl.db</t>
  </si>
  <si>
    <t>Z480</t>
  </si>
  <si>
    <t>ZZP 8vg excl.bh excl.db</t>
  </si>
  <si>
    <t>Z431</t>
  </si>
  <si>
    <t>ZZP 3vg excl.bh incl.db</t>
  </si>
  <si>
    <t>Z441</t>
  </si>
  <si>
    <t>ZZP 4vg excl.bh incl.db</t>
  </si>
  <si>
    <t>Z455</t>
  </si>
  <si>
    <t>ZZP 5vg excl.bh incl.db</t>
  </si>
  <si>
    <t>Z461</t>
  </si>
  <si>
    <t>ZZP 6vg excl.bh incl.db</t>
  </si>
  <si>
    <t>Z471</t>
  </si>
  <si>
    <t>ZZP 7vg excl.bh incl.db</t>
  </si>
  <si>
    <t>Z481</t>
  </si>
  <si>
    <t>ZZP 8vg excl.bh incl.db</t>
  </si>
  <si>
    <t>Z432</t>
  </si>
  <si>
    <t>ZZP 3vg incl.bh excl.db</t>
  </si>
  <si>
    <t>Z442</t>
  </si>
  <si>
    <t>ZZP 4vg incl.bh excl.db</t>
  </si>
  <si>
    <t>Z456</t>
  </si>
  <si>
    <t>ZZP 5vg incl.bh excl.db</t>
  </si>
  <si>
    <t>Z462</t>
  </si>
  <si>
    <t>ZZP 6vg incl.bh excl.db</t>
  </si>
  <si>
    <t>Z472</t>
  </si>
  <si>
    <t>ZZP 7vg incl.bh excl.db</t>
  </si>
  <si>
    <t>Z482</t>
  </si>
  <si>
    <t>ZZP 8vg incl.bh excl.db</t>
  </si>
  <si>
    <t>Z433</t>
  </si>
  <si>
    <t>ZZP 3vg incl.bh incl.db</t>
  </si>
  <si>
    <t>Z443</t>
  </si>
  <si>
    <t>ZZP 4vg incl.bh incl.db</t>
  </si>
  <si>
    <t>Z457</t>
  </si>
  <si>
    <t>ZZP 5vg incl.bh incl.db</t>
  </si>
  <si>
    <t>Z463</t>
  </si>
  <si>
    <t>ZZP 6vg incl.bh incl.db</t>
  </si>
  <si>
    <t>Z473</t>
  </si>
  <si>
    <t>ZZP 7vg incl.bh incl.db</t>
  </si>
  <si>
    <t>Z483</t>
  </si>
  <si>
    <t>ZZP 8vg incl.bh incl.db</t>
  </si>
  <si>
    <t>Z513</t>
  </si>
  <si>
    <t>ZZP 1lvg incl.bh incl.db</t>
  </si>
  <si>
    <t>Z523</t>
  </si>
  <si>
    <t>ZZP 2lvg incl.bh incl.db</t>
  </si>
  <si>
    <t>Z533</t>
  </si>
  <si>
    <t>ZZP 3lvg incl.bh incl.db</t>
  </si>
  <si>
    <t>Z543</t>
  </si>
  <si>
    <t>ZZP 4lvg incl.bh incl.db</t>
  </si>
  <si>
    <t>Z553</t>
  </si>
  <si>
    <t>ZZP 5lvg incl.bh incl.db</t>
  </si>
  <si>
    <t>Z573</t>
  </si>
  <si>
    <t>ZZP 1sglvg incl.bh incl.db</t>
  </si>
  <si>
    <t>Z614</t>
  </si>
  <si>
    <t>ZZP 1lg excl.db</t>
  </si>
  <si>
    <t>Z624</t>
  </si>
  <si>
    <t>ZZP 2lg excl.db</t>
  </si>
  <si>
    <t>Z615</t>
  </si>
  <si>
    <t>ZZP 1lg incl.db</t>
  </si>
  <si>
    <t>Z625</t>
  </si>
  <si>
    <t>ZZP 2lg incl.db</t>
  </si>
  <si>
    <t>Z630</t>
  </si>
  <si>
    <t>ZZP 3lg excl.bh excl.db</t>
  </si>
  <si>
    <t>Z640</t>
  </si>
  <si>
    <t>ZZP 4lg excl.bh excl.db</t>
  </si>
  <si>
    <t>Z650</t>
  </si>
  <si>
    <t>ZZP 5lg excl.bh excl.db</t>
  </si>
  <si>
    <t>Z660</t>
  </si>
  <si>
    <t>ZZP 6lg excl.bh excl.db</t>
  </si>
  <si>
    <t>Z670</t>
  </si>
  <si>
    <t>ZZP 7lg excl.bh excl.db</t>
  </si>
  <si>
    <t>Z631</t>
  </si>
  <si>
    <t>ZZP 3lg excl.bh incl.db</t>
  </si>
  <si>
    <t>Z641</t>
  </si>
  <si>
    <t>ZZP 4lg excl.bh incl.db</t>
  </si>
  <si>
    <t>Z651</t>
  </si>
  <si>
    <t>ZZP 5lg excl.bh incl.db</t>
  </si>
  <si>
    <t>Z661</t>
  </si>
  <si>
    <t>ZZP 6lg excl.bh incl.db</t>
  </si>
  <si>
    <t>Z671</t>
  </si>
  <si>
    <t>ZZP 7lg excl.bh incl.db</t>
  </si>
  <si>
    <t>Z632</t>
  </si>
  <si>
    <t>ZZP 3lg incl.bh excl.db</t>
  </si>
  <si>
    <t>Z642</t>
  </si>
  <si>
    <t>ZZP 4lg incl.bh excl.db</t>
  </si>
  <si>
    <t>Z652</t>
  </si>
  <si>
    <t>ZZP 5lg incl.bh excl.db</t>
  </si>
  <si>
    <t>Z662</t>
  </si>
  <si>
    <t>ZZP 6lg incl.bh excl.db</t>
  </si>
  <si>
    <t>Z672</t>
  </si>
  <si>
    <t>ZZP 7lg incl.bh excl.db</t>
  </si>
  <si>
    <t>Z633</t>
  </si>
  <si>
    <t>ZZP 3lg incl.bh incl.db</t>
  </si>
  <si>
    <t>Z643</t>
  </si>
  <si>
    <t>ZZP 4lg incl.bh incl.db</t>
  </si>
  <si>
    <t>Z653</t>
  </si>
  <si>
    <t>ZZP 5lg incl.bh incl.db</t>
  </si>
  <si>
    <t>Z663</t>
  </si>
  <si>
    <t>ZZP 6lg incl.bh incl.db</t>
  </si>
  <si>
    <t>Z673</t>
  </si>
  <si>
    <t>ZZP 7lg incl.bh incl.db</t>
  </si>
  <si>
    <t>Z710</t>
  </si>
  <si>
    <t>ZZP 1zg-auditief excl.bh excl.db</t>
  </si>
  <si>
    <t>Z720</t>
  </si>
  <si>
    <t>ZZP 2zg-auditief excl.bh excl.db</t>
  </si>
  <si>
    <t>Z730</t>
  </si>
  <si>
    <t>ZZP 3zg-auditief excl.bh excl.db</t>
  </si>
  <si>
    <t>Z740</t>
  </si>
  <si>
    <t>ZZP 4zg-auditief excl.bh excl.db</t>
  </si>
  <si>
    <t>Z711</t>
  </si>
  <si>
    <t>ZZP 1zg-auditief excl.bh incl.db</t>
  </si>
  <si>
    <t>Z721</t>
  </si>
  <si>
    <t>ZZP 2zg-auditief excl.bh incl.db</t>
  </si>
  <si>
    <t>Z731</t>
  </si>
  <si>
    <t>ZZP 3zg-auditief excl.bh incl.db</t>
  </si>
  <si>
    <t>Z741</t>
  </si>
  <si>
    <t>ZZP 4zg-auditief excl.bh incl.db</t>
  </si>
  <si>
    <t>Z712</t>
  </si>
  <si>
    <t>ZZP 1zg-auditief incl.bh excl.db</t>
  </si>
  <si>
    <t>Z722</t>
  </si>
  <si>
    <t>ZZP 2zg-auditief incl.bh excl.db</t>
  </si>
  <si>
    <t>Z732</t>
  </si>
  <si>
    <t>ZZP 3zg-auditief incl.bh excl.db</t>
  </si>
  <si>
    <t>Z742</t>
  </si>
  <si>
    <t>ZZP 4zg-auditief incl.bh excl.db</t>
  </si>
  <si>
    <t>Z713</t>
  </si>
  <si>
    <t>ZZP 1zg-auditief incl.bh incl.db</t>
  </si>
  <si>
    <t>Z723</t>
  </si>
  <si>
    <t>ZZP 2zg-auditief incl.bh incl.db</t>
  </si>
  <si>
    <t>Z733</t>
  </si>
  <si>
    <t>ZZP 3zg-auditief incl.bh incl.db</t>
  </si>
  <si>
    <t>Z743</t>
  </si>
  <si>
    <t>ZZP 4zg-auditief incl.bh incl.db</t>
  </si>
  <si>
    <t>Z814</t>
  </si>
  <si>
    <t>ZZP 1zg-visueel excl.db</t>
  </si>
  <si>
    <t>Z824</t>
  </si>
  <si>
    <t>ZZP 2zg-visueel excl.db</t>
  </si>
  <si>
    <t>Z815</t>
  </si>
  <si>
    <t>ZZP 1zg-visueel incl.db</t>
  </si>
  <si>
    <t>Z825</t>
  </si>
  <si>
    <t>ZZP 2zg-visueel incl.db</t>
  </si>
  <si>
    <t>Z830</t>
  </si>
  <si>
    <t>ZZP 3zg-visueel excl.bh excl.db</t>
  </si>
  <si>
    <t>Z840</t>
  </si>
  <si>
    <t>ZZP 4zg-visueel excl.bh excl.db</t>
  </si>
  <si>
    <t>Z850</t>
  </si>
  <si>
    <t>ZZP 5zg-visueel excl.bh excl.db</t>
  </si>
  <si>
    <t>Z831</t>
  </si>
  <si>
    <t>ZZP 3zg-visueel excl.bh incl.db</t>
  </si>
  <si>
    <t>Z841</t>
  </si>
  <si>
    <t>ZZP 4zg-visueel excl.bh incl.db</t>
  </si>
  <si>
    <t>Z851</t>
  </si>
  <si>
    <t>ZZP 5zg-visueel excl.bh incl.db</t>
  </si>
  <si>
    <t>Z832</t>
  </si>
  <si>
    <t>ZZP 3zg-visueel incl.bh excl.db</t>
  </si>
  <si>
    <t>Z842</t>
  </si>
  <si>
    <t>ZZP 4zg-visueel incl.bh excl.db</t>
  </si>
  <si>
    <t>Z852</t>
  </si>
  <si>
    <t>ZZP 5zg-visueel incl.bh excl.db</t>
  </si>
  <si>
    <t>Z833</t>
  </si>
  <si>
    <t>ZZP 3zg-visueel incl.bh incl.db</t>
  </si>
  <si>
    <t>Z843</t>
  </si>
  <si>
    <t>ZZP 4zg-visueel incl.bh incl.db</t>
  </si>
  <si>
    <t>Z853</t>
  </si>
  <si>
    <t>ZZP 5zg-visueel incl.bh incl.db</t>
  </si>
  <si>
    <t>Z995</t>
  </si>
  <si>
    <t>Verblijfscomponent niet-geïndiceerde partner vv</t>
  </si>
  <si>
    <t>Z997</t>
  </si>
  <si>
    <t>Verblijfscomponent niet-geïndiceerde partner ghz: vg en lg</t>
  </si>
  <si>
    <t>Z998</t>
  </si>
  <si>
    <t>Verblijfscomponent niet-geïndiceerde partner ghz: zg</t>
  </si>
  <si>
    <t>Z916</t>
  </si>
  <si>
    <t>Mutatiedag (vv), niet toegelaten voor behandeling</t>
  </si>
  <si>
    <t>Z917</t>
  </si>
  <si>
    <t>Mutatiedag (vv), toegelaten voor behandeling</t>
  </si>
  <si>
    <t>Z110</t>
  </si>
  <si>
    <t>Crisiszorg vv met behandeling</t>
  </si>
  <si>
    <t>Z492</t>
  </si>
  <si>
    <t>Crisiszorg ghz - categorie licht</t>
  </si>
  <si>
    <t>Z493</t>
  </si>
  <si>
    <t>Crisiszorg ghz - categorie midden</t>
  </si>
  <si>
    <t>Z494</t>
  </si>
  <si>
    <t>Crisiszorg ghz - categorie zwaar</t>
  </si>
  <si>
    <t>Z560</t>
  </si>
  <si>
    <t xml:space="preserve">Crisisopvang/spoedzorg lvg </t>
  </si>
  <si>
    <t>Z280</t>
  </si>
  <si>
    <t>Klinisch Intensieve Behandeling</t>
  </si>
  <si>
    <t>Z999</t>
  </si>
  <si>
    <t>Logeren ghz-vg</t>
  </si>
  <si>
    <t>Z1000</t>
  </si>
  <si>
    <t>Logeren ghz-lg</t>
  </si>
  <si>
    <t>Z1001</t>
  </si>
  <si>
    <t>Logeren ghz-lvg</t>
  </si>
  <si>
    <t>Z1002</t>
  </si>
  <si>
    <t>Logeren ghz-zg</t>
  </si>
  <si>
    <t>Z1003</t>
  </si>
  <si>
    <t>Logeren vv</t>
  </si>
  <si>
    <t>Z1004</t>
  </si>
  <si>
    <t>Logeren ggz wonen</t>
  </si>
  <si>
    <t>Z1006</t>
  </si>
  <si>
    <t>Logeren ghz-zevmb</t>
  </si>
  <si>
    <t>H001G</t>
  </si>
  <si>
    <t>Dagbesteding ggz wonen-1</t>
  </si>
  <si>
    <t>H002G</t>
  </si>
  <si>
    <t>Dagbesteding ggz wonen-2</t>
  </si>
  <si>
    <t>H003G</t>
  </si>
  <si>
    <t>Dagbesteding ggz wonen-3</t>
  </si>
  <si>
    <t>H004G</t>
  </si>
  <si>
    <t>Dagbesteding ggz wonen-4</t>
  </si>
  <si>
    <t>H005G</t>
  </si>
  <si>
    <t>Dagbesteding ggz wonen-5</t>
  </si>
  <si>
    <t>H900</t>
  </si>
  <si>
    <t>Dagbesteding vg licht (vg1-vg4)</t>
  </si>
  <si>
    <t>H903</t>
  </si>
  <si>
    <t>Dagbesteding vg midden (vg5)</t>
  </si>
  <si>
    <t>H904</t>
  </si>
  <si>
    <t>Dagbesteding vg midden (vg6)</t>
  </si>
  <si>
    <t>H906</t>
  </si>
  <si>
    <t>Dagbesteding vg zwaar (vg8)</t>
  </si>
  <si>
    <t>H902</t>
  </si>
  <si>
    <t>Dagbesteding vg zwaar (vg7)</t>
  </si>
  <si>
    <t>H910</t>
  </si>
  <si>
    <t>Dagbesteding lg licht (lg7)</t>
  </si>
  <si>
    <t>H913</t>
  </si>
  <si>
    <t>Dagbesteding lg midden (lg2 en lg4)</t>
  </si>
  <si>
    <t>H914</t>
  </si>
  <si>
    <t>Dagbesteding lg midden (lg6)</t>
  </si>
  <si>
    <t>H915</t>
  </si>
  <si>
    <t>Dagbesteding lg zwaar (lg1 en lg3)</t>
  </si>
  <si>
    <t>H916</t>
  </si>
  <si>
    <t>Dagbesteding lg zwaar (lg5)</t>
  </si>
  <si>
    <t>H920</t>
  </si>
  <si>
    <t>Dagbesteding zg aud licht (zg aud1 en zg aud4)</t>
  </si>
  <si>
    <t>H921</t>
  </si>
  <si>
    <t>Dagbesteding zg aud midden (zg aud2)</t>
  </si>
  <si>
    <t>H922</t>
  </si>
  <si>
    <t>Dagbesteding zg aud zwaar (zg aud3)</t>
  </si>
  <si>
    <t>H930</t>
  </si>
  <si>
    <t>Dagbesteding zg vis licht (zg vis2 en zg vis3)</t>
  </si>
  <si>
    <t>H931</t>
  </si>
  <si>
    <t>Dagbesteding zg vis midden (zg vis1)</t>
  </si>
  <si>
    <t>H933</t>
  </si>
  <si>
    <t>Dagbesteding zg vis zwaar (zg vis4)</t>
  </si>
  <si>
    <t>H934</t>
  </si>
  <si>
    <t>Dagbesteding zg vis zwaar (zg vis5)</t>
  </si>
  <si>
    <t>Z9010</t>
  </si>
  <si>
    <t>Vervoer dagbesteding/dagbehandeling vv - categorie 0</t>
  </si>
  <si>
    <t>Z9011</t>
  </si>
  <si>
    <t>Vervoer dagbesteding/dagbehandeling vv - categorie 1</t>
  </si>
  <si>
    <t>Z902</t>
  </si>
  <si>
    <t>Vervoer dagbesteding ggz b</t>
  </si>
  <si>
    <t>Z940G</t>
  </si>
  <si>
    <t>Vervoer dagbesteding/dagbehandeling ggz wonen - categorie 0</t>
  </si>
  <si>
    <t>Z941G</t>
  </si>
  <si>
    <t>Vervoer dagbesteding/dagbehandeling ggz wonen - categorie 1</t>
  </si>
  <si>
    <t>Z942G</t>
  </si>
  <si>
    <t>Vervoer dagbesteding/dagbehandeling ggz wonen - categorie 2</t>
  </si>
  <si>
    <t>Z943G</t>
  </si>
  <si>
    <t>Vervoer dagbesteding/dagbehandeling ggz wonen - categorie 3</t>
  </si>
  <si>
    <t>Z944G</t>
  </si>
  <si>
    <t>Vervoer dagbesteding/dagbehandeling ggz wonen - categorie 4</t>
  </si>
  <si>
    <t>Z945G</t>
  </si>
  <si>
    <t>Vervoer dagbesteding/dagbehandeling ggz wonen - categorie 5</t>
  </si>
  <si>
    <t>Z946G</t>
  </si>
  <si>
    <t>Vervoer dagbesteding/dagbehandeling ggz wonen - categorie 6</t>
  </si>
  <si>
    <t>H420</t>
  </si>
  <si>
    <t>H421</t>
  </si>
  <si>
    <t>H422</t>
  </si>
  <si>
    <t>H423</t>
  </si>
  <si>
    <t>H424</t>
  </si>
  <si>
    <t>H425</t>
  </si>
  <si>
    <t>H426</t>
  </si>
  <si>
    <t>Z940</t>
  </si>
  <si>
    <t>Vervoer dagbesteding/dagbehandeling ghz - categorie 0</t>
  </si>
  <si>
    <t>Z941</t>
  </si>
  <si>
    <t>Vervoer dagbesteding/dagbehandeling ghz - categorie 1</t>
  </si>
  <si>
    <t>Z942</t>
  </si>
  <si>
    <t>Vervoer dagbesteding/dagbehandeling ghz - categorie 2</t>
  </si>
  <si>
    <t>Z943</t>
  </si>
  <si>
    <t>Vervoer dagbesteding/dagbehandeling ghz - categorie 3</t>
  </si>
  <si>
    <t>Z944</t>
  </si>
  <si>
    <t>Vervoer dagbesteding/dagbehandeling ghz - categorie 4</t>
  </si>
  <si>
    <t>Z945</t>
  </si>
  <si>
    <t>Vervoer dagbesteding/dagbehandeling ghz - categorie 5</t>
  </si>
  <si>
    <t>Z946</t>
  </si>
  <si>
    <t>Vervoer dagbesteding/dagbehandeling ghz - categorie 6</t>
  </si>
  <si>
    <t>H963</t>
  </si>
  <si>
    <t>H965</t>
  </si>
  <si>
    <t>H966</t>
  </si>
  <si>
    <t>H967</t>
  </si>
  <si>
    <t>H968</t>
  </si>
  <si>
    <t>H969</t>
  </si>
  <si>
    <t>H964</t>
  </si>
  <si>
    <t>Z920</t>
  </si>
  <si>
    <t>Toeslag Huntington</t>
  </si>
  <si>
    <t>Z910</t>
  </si>
  <si>
    <t>Toeslag Cerebro Vasculair Accident (CVA)</t>
  </si>
  <si>
    <t>Z918B</t>
  </si>
  <si>
    <t>Toeslag chronische ademhalingsondersteuning laag</t>
  </si>
  <si>
    <t>Z923B</t>
  </si>
  <si>
    <t>Toeslag chronische ademhalingsondersteuning midden</t>
  </si>
  <si>
    <t>Z921B</t>
  </si>
  <si>
    <t>Toeslag chronische ademhalingsondersteuning hoog</t>
  </si>
  <si>
    <t>Z911</t>
  </si>
  <si>
    <t xml:space="preserve">Toeslag Multifunctioneel centrum (MFC) </t>
  </si>
  <si>
    <t>Z912</t>
  </si>
  <si>
    <t>Toeslag observatie</t>
  </si>
  <si>
    <t>Z975</t>
  </si>
  <si>
    <t>Toeslag gespecialiseerde epilepsie zorg (GEZ) laag</t>
  </si>
  <si>
    <t>Z976</t>
  </si>
  <si>
    <t>Toeslag gespecialiseerde epilepsiezorg (GEZ) midden</t>
  </si>
  <si>
    <t>Z977</t>
  </si>
  <si>
    <t>Toeslag gespecialiseerde epilepsiezorg (GEZ) hoog</t>
  </si>
  <si>
    <t>Z922</t>
  </si>
  <si>
    <t>Toeslag Niet Strafrechtelijk forensische psychiatrie (NSFP)</t>
  </si>
  <si>
    <t>Z978</t>
  </si>
  <si>
    <t>Toeslag woonzorg ghz kind</t>
  </si>
  <si>
    <t>Z979</t>
  </si>
  <si>
    <t>Toeslag woonzorg ghz jeugd</t>
  </si>
  <si>
    <t>Z980</t>
  </si>
  <si>
    <t>Toeslag woonzorg ghz jong volwassen</t>
  </si>
  <si>
    <t>Z982</t>
  </si>
  <si>
    <t>Toeslag woonzorg ggz jong volwassen</t>
  </si>
  <si>
    <t>Z981</t>
  </si>
  <si>
    <t>Toeslag gespecialiseerde behandelzorg</t>
  </si>
  <si>
    <t>Z913</t>
  </si>
  <si>
    <t>Toeslag dagbesteding ghz kind - licht</t>
  </si>
  <si>
    <t>Z914</t>
  </si>
  <si>
    <t>Toeslag dagbesteding ghz kind - midden</t>
  </si>
  <si>
    <t>Z915</t>
  </si>
  <si>
    <t>Toeslag dagbesteding ghz kind - zwaar</t>
  </si>
  <si>
    <t>Z919</t>
  </si>
  <si>
    <t>Toeslag dagbesteding ghz kind - vg5/vg8 midden emg</t>
  </si>
  <si>
    <t>H940</t>
  </si>
  <si>
    <t>Toeslag kind dagbesteding vg licht</t>
  </si>
  <si>
    <t>H941</t>
  </si>
  <si>
    <t>Toeslag kind dagbesteding vg midden</t>
  </si>
  <si>
    <t>H942</t>
  </si>
  <si>
    <t>Toeslag kind dagbesteding vg5/ vg8 midden emg</t>
  </si>
  <si>
    <t>H943</t>
  </si>
  <si>
    <t>Toeslag kind dagbesteding vg zwaar</t>
  </si>
  <si>
    <t>H950</t>
  </si>
  <si>
    <t>Toeslag kind dagbesteding lg licht</t>
  </si>
  <si>
    <t>H951</t>
  </si>
  <si>
    <t>Toeslag kind dagbesteding lg midden</t>
  </si>
  <si>
    <t>H952</t>
  </si>
  <si>
    <t>Toeslag kind dagbesteding lg zwaar</t>
  </si>
  <si>
    <t>H960</t>
  </si>
  <si>
    <t>Toeslag kind dagbesteding zg auditief licht</t>
  </si>
  <si>
    <t>H961</t>
  </si>
  <si>
    <t>Toeslag kind dagbesteding zg auditief midden</t>
  </si>
  <si>
    <t>H962</t>
  </si>
  <si>
    <t>Toeslag kind dagbesteding zg auditief zwaar</t>
  </si>
  <si>
    <t>H970</t>
  </si>
  <si>
    <t>Toeslag kind dagbesteding zg visueel licht</t>
  </si>
  <si>
    <t>H971</t>
  </si>
  <si>
    <t>Toeslag kind dagbesteding zg visueel midden</t>
  </si>
  <si>
    <t>H972</t>
  </si>
  <si>
    <t>Toeslag kind dagbesteding zg visueel zwaar</t>
  </si>
  <si>
    <t>Z983</t>
  </si>
  <si>
    <t>Toeslag KDC</t>
  </si>
  <si>
    <t>D041</t>
  </si>
  <si>
    <t>DTV 4 VV excl. bh incl. db</t>
  </si>
  <si>
    <t>D051</t>
  </si>
  <si>
    <t>DTV 5 VV excl. bh incl. db</t>
  </si>
  <si>
    <t>D061</t>
  </si>
  <si>
    <t>DTV 6 VV excl. bh incl. db</t>
  </si>
  <si>
    <t>D071</t>
  </si>
  <si>
    <t>DTV 7 VV excl. bh incl. db</t>
  </si>
  <si>
    <t>D081</t>
  </si>
  <si>
    <t>DTV 8 VV excl. bh incl. db</t>
  </si>
  <si>
    <t>H401</t>
  </si>
  <si>
    <t>H402</t>
  </si>
  <si>
    <t>H403</t>
  </si>
  <si>
    <t>H404</t>
  </si>
  <si>
    <t>H405</t>
  </si>
  <si>
    <t>D430</t>
  </si>
  <si>
    <t>DTV 3 VG excl. bh excl. db</t>
  </si>
  <si>
    <t>D440</t>
  </si>
  <si>
    <t>DTV 4 VG excl. bh excl. db</t>
  </si>
  <si>
    <t>D454</t>
  </si>
  <si>
    <t>DTV 5 VG excl. bh excl. db</t>
  </si>
  <si>
    <t>D460</t>
  </si>
  <si>
    <t>DTV 6 VG excl. bh excl. db</t>
  </si>
  <si>
    <t>D470</t>
  </si>
  <si>
    <t>DTV 7 VG excl. bh excl. db</t>
  </si>
  <si>
    <t>D480</t>
  </si>
  <si>
    <t>DTV 8 VG excl. bh excl. db</t>
  </si>
  <si>
    <t>D624</t>
  </si>
  <si>
    <t>DTV 2 LG excl. db</t>
  </si>
  <si>
    <t>D640</t>
  </si>
  <si>
    <t>DTV 4 LG excl. bh excl. db</t>
  </si>
  <si>
    <t>D650</t>
  </si>
  <si>
    <t>DTV 5 LG excl. bh excl. db</t>
  </si>
  <si>
    <t>D660</t>
  </si>
  <si>
    <t>DTV 6 LG excl. bh excl. db</t>
  </si>
  <si>
    <t>D670</t>
  </si>
  <si>
    <t>DTV 7 LG excl. bh excl. db</t>
  </si>
  <si>
    <t>D720</t>
  </si>
  <si>
    <t>DTV 2 ZG-aud excl. bh excl. db</t>
  </si>
  <si>
    <t>D730</t>
  </si>
  <si>
    <t>DTV 3 ZG-aud excl. bh excl. db</t>
  </si>
  <si>
    <t>D740</t>
  </si>
  <si>
    <t>DTV 4 ZG-aud excl. bh excl. db</t>
  </si>
  <si>
    <t>D824</t>
  </si>
  <si>
    <t>DTV 2 ZG-vis excl. db</t>
  </si>
  <si>
    <t>D830</t>
  </si>
  <si>
    <t>DTV 3 ZG-vis excl bh. excl. db</t>
  </si>
  <si>
    <t>D840</t>
  </si>
  <si>
    <t>DTV 4 ZG-vis excl bh. excl. db</t>
  </si>
  <si>
    <t>D850</t>
  </si>
  <si>
    <t>DTV 5 ZG-vis excl bh. excl. db</t>
  </si>
  <si>
    <t>O513</t>
  </si>
  <si>
    <t>Overbruggingszorg 1lvg incl.bh incl.db</t>
  </si>
  <si>
    <t>O523</t>
  </si>
  <si>
    <t>Overbruggingszorg 2lvg incl.bh incl.db</t>
  </si>
  <si>
    <t>O533</t>
  </si>
  <si>
    <t>Overbruggingszorg 3lvg incl.bh incl.db</t>
  </si>
  <si>
    <t>O543</t>
  </si>
  <si>
    <t>Overbruggingszorg 4lvg incl.bh incl.db</t>
  </si>
  <si>
    <t>O553</t>
  </si>
  <si>
    <t>Overbruggingszorg 5lvg incl.bh incl.db</t>
  </si>
  <si>
    <t>O573</t>
  </si>
  <si>
    <t>Overbruggingszorg 1sglvg incl.bh incl.db</t>
  </si>
  <si>
    <t>ZZP nummer excl. NHC/NIC</t>
  </si>
  <si>
    <t xml:space="preserve">Totaal NHC/NIC </t>
  </si>
  <si>
    <t xml:space="preserve">Aantal bezette dagen </t>
  </si>
  <si>
    <t>aantal bezette dagen</t>
  </si>
  <si>
    <t>Totaal</t>
  </si>
  <si>
    <r>
      <t xml:space="preserve">ZZP nummer alleen voor NHC/NIC </t>
    </r>
    <r>
      <rPr>
        <b/>
        <i/>
        <sz val="8"/>
        <color theme="1"/>
        <rFont val="Calibri"/>
        <family val="2"/>
        <scheme val="minor"/>
      </rPr>
      <t>(vult automatisch)</t>
    </r>
  </si>
  <si>
    <t xml:space="preserve">Huidge zorg opbrengsten obv ZZP excl. NHC/NIC  </t>
  </si>
  <si>
    <t>Let op! Verschil moet 0 zijn anders herzien, moet aansluiten met tabblad aanvullende informatie.</t>
  </si>
  <si>
    <t>Aantal cliënten/plaatsen</t>
  </si>
  <si>
    <t>Aantal cliënten/plaatsen waar kosten op zijn gebaseerd</t>
  </si>
  <si>
    <t>Maximaal aantal dagen per jaar</t>
  </si>
  <si>
    <t>Opbrengsten cf. reguliere financiering</t>
  </si>
  <si>
    <t>Basisgegevens</t>
  </si>
  <si>
    <t>Overige inkomsten</t>
  </si>
  <si>
    <t>Begrotingsopzet kosten 2022</t>
  </si>
  <si>
    <t>Aanvullende/detail-informatie bij begroting 2022</t>
  </si>
  <si>
    <t>Vergelijk reguliere bekostiging</t>
  </si>
  <si>
    <t xml:space="preserve">Begrotingsformat REC/DEC 2022 </t>
  </si>
  <si>
    <t>Algemeen</t>
  </si>
  <si>
    <t>Invulinstructie tabblad 'Begroting 2022'</t>
  </si>
  <si>
    <t>Invulinstructie tabblad 'Aanvullende informatie'</t>
  </si>
  <si>
    <r>
      <t xml:space="preserve">Regel 3 t/m 6 Omvang: </t>
    </r>
    <r>
      <rPr>
        <sz val="11"/>
        <color theme="1"/>
        <rFont val="Calibri"/>
        <family val="2"/>
        <scheme val="minor"/>
      </rPr>
      <t>hier vult u het aantal cliënten/plaatsen waar u zorg aan gaat leveren en/of het aantal cliënten waarop de kosten zijn gebaseerd inclusief het aantal verwachte bezette dagen. Het maximaal aantal dagen per jaar wordt automatisch gevuld.</t>
    </r>
  </si>
  <si>
    <t>Invulinstructie tabblad 'Inzicht reguliere bekostiging'</t>
  </si>
  <si>
    <r>
      <t xml:space="preserve">Regel 17 t/m 29 Berekening om te komen tot huidige zorgopbrengsten op basis van ZZP excl. NHC/NIC: </t>
    </r>
    <r>
      <rPr>
        <sz val="11"/>
        <color theme="1"/>
        <rFont val="Calibri"/>
        <family val="2"/>
        <scheme val="minor"/>
      </rPr>
      <t>hier vult u de ZZP code en het aantal dagen op jaarbasis van de cliënt in. De opbrengsten worden op basis van deze invulling automatisch berekend.</t>
    </r>
  </si>
  <si>
    <t>Begripsbepalingen</t>
  </si>
  <si>
    <r>
      <t xml:space="preserve">Hotelmatige kosten: </t>
    </r>
    <r>
      <rPr>
        <sz val="11"/>
        <color theme="1"/>
        <rFont val="Calibri"/>
        <family val="2"/>
        <scheme val="minor"/>
      </rPr>
      <t>materiële kosten die samenhangen met de ‘hotelfunctie’ van de instelling. Denk aan schoonmaakkosten, voedingskosten, afvalverwijdering, meubilair en linnenvoorziening.</t>
    </r>
  </si>
  <si>
    <r>
      <t xml:space="preserve">Innovatie: </t>
    </r>
    <r>
      <rPr>
        <sz val="11"/>
        <color theme="1"/>
        <rFont val="Calibri"/>
        <family val="2"/>
        <scheme val="minor"/>
      </rPr>
      <t>Innovatie/ vernieuwingen/ ontwikkelingen gerelateerd aan de doelgroep expertise centra.</t>
    </r>
  </si>
  <si>
    <t>Gedragskundige/orthopedagoog</t>
  </si>
  <si>
    <t>GZ psycholoog</t>
  </si>
  <si>
    <t>Psychiater</t>
  </si>
  <si>
    <t>(basis)Arts</t>
  </si>
  <si>
    <t>Paramedisch</t>
  </si>
  <si>
    <t>Overig, namelijk….</t>
  </si>
  <si>
    <t>Bezette dagen per jaar</t>
  </si>
  <si>
    <r>
      <t xml:space="preserve">PNIL: </t>
    </r>
    <r>
      <rPr>
        <sz val="11"/>
        <color theme="1"/>
        <rFont val="Calibri"/>
        <family val="2"/>
        <scheme val="minor"/>
      </rPr>
      <t>Personeel niet in loondienst (ZZP-ers, uitzendkrachten, vrijwilligers etc.). PNIL zorgt voor extra loonkosten, aanbieder geeft zelf aan wat het verwachte jaarbedrag aan PNIL zal zijn.</t>
    </r>
  </si>
  <si>
    <r>
      <t>Kwaliteitsvisitaties:</t>
    </r>
    <r>
      <rPr>
        <sz val="11"/>
        <color theme="1"/>
        <rFont val="Calibri"/>
        <family val="2"/>
        <scheme val="minor"/>
      </rPr>
      <t xml:space="preserve"> kosten die samenhangen met visitaties en audits die met regelmaat worden afgenomen</t>
    </r>
  </si>
  <si>
    <t>Naam</t>
  </si>
  <si>
    <t>Regio</t>
  </si>
  <si>
    <t>Contactpersoon</t>
  </si>
  <si>
    <t>Telefoon</t>
  </si>
  <si>
    <t>Email</t>
  </si>
  <si>
    <t>Nza code</t>
  </si>
  <si>
    <t>Gegevens zorgaanbieder</t>
  </si>
  <si>
    <t xml:space="preserve">Mocht u nog vragen of opmerkingen hebben,  benader dan uw zorginkoper.    </t>
  </si>
  <si>
    <r>
      <t xml:space="preserve">Cliëntgebonden kosten: </t>
    </r>
    <r>
      <rPr>
        <sz val="11"/>
        <color theme="1"/>
        <rFont val="Calibri"/>
        <family val="2"/>
        <scheme val="minor"/>
      </rPr>
      <t>kosten die direct herleidbaar zijn naar de cliënt, bijvoorbeeld extra inzet van personeel, bijzondere kleding op medische indicatie etc.</t>
    </r>
  </si>
  <si>
    <r>
      <t xml:space="preserve">Regel 31 t/m 43 Berekening om te komen tot huidige NHC/NIC: </t>
    </r>
    <r>
      <rPr>
        <sz val="11"/>
        <color theme="1"/>
        <rFont val="Calibri"/>
        <family val="2"/>
        <scheme val="minor"/>
      </rPr>
      <t>de ZZP code en het aantal dagen op jaarbasis van de cliënt worden automatisch gevuld op basis van de vulling van de huidige opbrengsten op basis van ZZP excl. NHC/ NIC.</t>
    </r>
    <r>
      <rPr>
        <b/>
        <sz val="11"/>
        <color theme="1"/>
        <rFont val="Calibri"/>
        <family val="2"/>
        <scheme val="minor"/>
      </rPr>
      <t xml:space="preserve"> </t>
    </r>
    <r>
      <rPr>
        <sz val="11"/>
        <color theme="1"/>
        <rFont val="Calibri"/>
        <family val="2"/>
        <scheme val="minor"/>
      </rPr>
      <t>De opbrengsten worden op basis van deze invulling automatisch berekend.</t>
    </r>
  </si>
  <si>
    <t>Naast dit format moeten de in het zorgplan vastgestelde doelen voor de NZa en het Zorgkantoor inzichtelijk zijn. Graag ontvangen we bij deze aanvraag een schriftelijke onderbouwing met betrekking tot de in het zorgplan vastgestelde doelen en een toelichting bij het ingevulde begrotingsformat.</t>
  </si>
  <si>
    <r>
      <t xml:space="preserve">Regel 3 t/m 12 Directe kosten: </t>
    </r>
    <r>
      <rPr>
        <sz val="11"/>
        <rFont val="Calibri"/>
        <family val="2"/>
        <scheme val="minor"/>
      </rPr>
      <t>kosten voor inzet van personeel om direct cliëntgebonden zorg te leveren aan een cliënt of een groep cliënten. Hier vult u, indien van toepassing, de groen gearceerde cellen in. De personeelskosten, overige personele kosten en Inzet PNIL zal automatisch worden gevuld als het tabblad aanvullende informatie gevuld is.</t>
    </r>
  </si>
  <si>
    <r>
      <t xml:space="preserve">Regel 8 t/m 16 Rooster: </t>
    </r>
    <r>
      <rPr>
        <sz val="11"/>
        <rFont val="Calibri"/>
        <family val="2"/>
        <scheme val="minor"/>
      </rPr>
      <t>hier vult u de gemiddelde uren inzet medewerkers (ochtend, middag, avond, nacht) op de desbetreffende groep.</t>
    </r>
    <r>
      <rPr>
        <b/>
        <sz val="11"/>
        <rFont val="Calibri"/>
        <family val="2"/>
        <scheme val="minor"/>
      </rPr>
      <t xml:space="preserve"> </t>
    </r>
    <r>
      <rPr>
        <sz val="11"/>
        <rFont val="Calibri"/>
        <family val="2"/>
        <scheme val="minor"/>
      </rPr>
      <t>Het doel van het rooster is  om de directe bezetting en uren op de desbetreffende groep inzichtelijk te maken. Deze gegevens staan op zichzelf en bevatten geen financiële koppeling.</t>
    </r>
  </si>
  <si>
    <r>
      <t xml:space="preserve">Regel 26 t/m 36 Personele inzet: </t>
    </r>
    <r>
      <rPr>
        <sz val="11"/>
        <rFont val="Calibri"/>
        <family val="2"/>
        <scheme val="minor"/>
      </rPr>
      <t>hier vult u de aantallen Fte's en de daarmee gepaarde kosten op jaarbasis in op basis van functieniveau.</t>
    </r>
  </si>
  <si>
    <r>
      <t>Regel 50 t/m 70 Ambulante en consultatieve zorg:</t>
    </r>
    <r>
      <rPr>
        <sz val="11"/>
        <color theme="1"/>
        <rFont val="Calibri"/>
        <family val="2"/>
        <scheme val="minor"/>
      </rPr>
      <t xml:space="preserve"> directe en indirecte kosten, waaronder eventuele vervoerskosten, die samenhangen met het verspreiden en leveren van kennis, niet zijnde onderwijs, en advies op of aan Wlz-zorgaanbieders die niet zijn aangewezen als expertisecentra en zorg leveren aan Wlz-clienten die behoren tot de doelgroep.</t>
    </r>
    <r>
      <rPr>
        <b/>
        <sz val="11"/>
        <color theme="1"/>
        <rFont val="Calibri"/>
        <family val="2"/>
        <scheme val="minor"/>
      </rPr>
      <t xml:space="preserve"> </t>
    </r>
    <r>
      <rPr>
        <sz val="11"/>
        <color theme="1"/>
        <rFont val="Calibri"/>
        <family val="2"/>
        <scheme val="minor"/>
      </rPr>
      <t>Personele inzet ambulante en consultatieve zorg: hier vult u de aantallen Fte's de daarmee gepaarde kosten op jaarbasis in op basis van functieniveau.</t>
    </r>
    <r>
      <rPr>
        <b/>
        <sz val="11"/>
        <color theme="1"/>
        <rFont val="Calibri"/>
        <family val="2"/>
        <scheme val="minor"/>
      </rPr>
      <t xml:space="preserve"> </t>
    </r>
    <r>
      <rPr>
        <sz val="11"/>
        <color theme="1"/>
        <rFont val="Calibri"/>
        <family val="2"/>
        <scheme val="minor"/>
      </rPr>
      <t xml:space="preserve">Vervoerskosten - ambulante en consultatieve zorg: hier vult u de kosten op jaarbasis van verspreiding en levering van kennis (geen onderwijs) en/of kosten op jaarbasis die ontstaan door advies aan Wlz aanbieders die zorg leveren aan de desbetreffende doelgroep. </t>
    </r>
  </si>
  <si>
    <r>
      <t>Regel 3 t/m 7  Basisgegevens:</t>
    </r>
    <r>
      <rPr>
        <sz val="11"/>
        <rFont val="Calibri"/>
        <family val="2"/>
        <scheme val="minor"/>
      </rPr>
      <t xml:space="preserve"> hier vult u het afgesproken tariefpercentage 2022 in wat afgesproken is/wordt met uw zorgkantoor. De overige basisgegevens worden automatisch gevuld.</t>
    </r>
  </si>
  <si>
    <r>
      <t xml:space="preserve">Regel 9 t/m 15 Opbrengsten conform reguliere financiering: </t>
    </r>
    <r>
      <rPr>
        <sz val="11"/>
        <rFont val="Calibri"/>
        <family val="2"/>
        <scheme val="minor"/>
      </rPr>
      <t>hier vult u de verwachte opbrengsten op jaarbasis van de toeslagen, meerzorg en overige inkomsten in, indien geen sprake zou zijn van LVHC financiering. De huidige opbrengsten op basis van ZZP excl. NHC/ NIC en opbrengsten NHC/ NIC worden door de berekening in regel 17 t/m 29 automatisch gevuld.</t>
    </r>
  </si>
  <si>
    <t>Implementatie nieuwe kennis en uitkomsten wetenschappelijk onderzoek</t>
  </si>
  <si>
    <t>Invulinstructie tabblad 'Gegevens zorgaanbieder'</t>
  </si>
  <si>
    <r>
      <t>Regel 5 tm 10:</t>
    </r>
    <r>
      <rPr>
        <sz val="11"/>
        <color theme="1"/>
        <rFont val="Calibri"/>
        <family val="2"/>
        <scheme val="minor"/>
      </rPr>
      <t xml:space="preserve"> hier vult u uw organisatiegegevens en contactgegevens in</t>
    </r>
  </si>
  <si>
    <t xml:space="preserve"> </t>
  </si>
  <si>
    <t>Deskundigheidsbevordering, waaronder:</t>
  </si>
  <si>
    <t>Afgesproken tariefspercentage 2022 met zorgkantoor</t>
  </si>
  <si>
    <t>Overhead - personeel</t>
  </si>
  <si>
    <t>Overhead - overig</t>
  </si>
  <si>
    <t>Medicatie &amp; (zorggebonden) materiaalkosten</t>
  </si>
  <si>
    <t>Doelgroep specifieke aanpassingen inventaris (NIC)</t>
  </si>
  <si>
    <t>Doelgroep specifieke aanpassingen gebouw (NHC)</t>
  </si>
  <si>
    <r>
      <t xml:space="preserve">Aanloopkosten: </t>
    </r>
    <r>
      <rPr>
        <sz val="11"/>
        <color theme="1"/>
        <rFont val="Calibri"/>
        <family val="2"/>
        <scheme val="minor"/>
      </rPr>
      <t>Deze kosten mogen niet in overige posten terugkomen (zoals in VOV-DB, BH, OVP, IC, HC)</t>
    </r>
  </si>
  <si>
    <r>
      <t xml:space="preserve">Regel 38 t/m 48 Inzet behandelaren etc.: </t>
    </r>
    <r>
      <rPr>
        <sz val="11"/>
        <color theme="1"/>
        <rFont val="Calibri"/>
        <family val="2"/>
        <scheme val="minor"/>
      </rPr>
      <t>hier vult u de aantallen Fte's en de daarmee gepaarde kosten op jaarbasis in op basis van specialisme (SOG, basis(arts),  AVG etc.).</t>
    </r>
    <r>
      <rPr>
        <b/>
        <sz val="11"/>
        <color theme="1"/>
        <rFont val="Calibri"/>
        <family val="2"/>
        <scheme val="minor"/>
      </rPr>
      <t xml:space="preserve"> H</t>
    </r>
    <r>
      <rPr>
        <sz val="11"/>
        <color theme="1"/>
        <rFont val="Calibri"/>
        <family val="2"/>
        <scheme val="minor"/>
      </rPr>
      <t>ier vult u geen uren in die door andere partijen (bv. ZonMW) worden gefinancierd, zodat dubbele financiering voorkomen wordt.</t>
    </r>
  </si>
  <si>
    <r>
      <t>Overhead:</t>
    </r>
    <r>
      <rPr>
        <sz val="11"/>
        <color theme="1"/>
        <rFont val="Calibri"/>
        <family val="2"/>
        <scheme val="minor"/>
      </rPr>
      <t xml:space="preserve">  Om onderscheid te kunnen maken in personele overhead en overige overhead, is de overhead in 2 velden opgesplitst. 
Aangezien er</t>
    </r>
    <r>
      <rPr>
        <b/>
        <sz val="11"/>
        <color theme="1"/>
        <rFont val="Calibri"/>
        <family val="2"/>
        <scheme val="minor"/>
      </rPr>
      <t xml:space="preserve"> </t>
    </r>
    <r>
      <rPr>
        <sz val="11"/>
        <color theme="1"/>
        <rFont val="Calibri"/>
        <family val="2"/>
        <scheme val="minor"/>
      </rPr>
      <t xml:space="preserve">veel definities zijn voor overhead, houden wij het algemeen. Overhead, ook wel overheadkosten/ indirecte kosten/ secundaire kosten, operationele kosten of vaste lasten, zijn alle kosten die binnen een onderneming of organisatie zelf worden besteed, maar niet worden gebruikt voor productiedoeleinden. De overhead kan worden gezien als de kosten die nodig zijn om de onderneming te laten draaien. Voorbeelden: (personeels)kosten administratie en management. </t>
    </r>
    <r>
      <rPr>
        <u/>
        <sz val="11"/>
        <color theme="1"/>
        <rFont val="Calibri"/>
        <family val="2"/>
        <scheme val="minor"/>
      </rPr>
      <t>Van belang voor het format is, dat er geen posten dubbel worden opgenomen.</t>
    </r>
  </si>
  <si>
    <t>Voorzorg &amp; Nazorg</t>
  </si>
  <si>
    <r>
      <t xml:space="preserve">Regel  14 t/m 28 Indirecte kosten: </t>
    </r>
    <r>
      <rPr>
        <sz val="11"/>
        <rFont val="Calibri"/>
        <family val="2"/>
        <scheme val="minor"/>
      </rPr>
      <t>kosten die samenhangen met het leveren van zorg niet zijnde directe cliëntgebonden kosten. Hieronder vallen kosten als deskundigheidsbevordering en opleidingskosten. Hier vult u, indien van toepassing, de groen gearceerde cellen in. De kosten voor ambulante en consultatieve zorg wordt automatisch gevuld als het tabblad aanvullende informatie gevuld is.</t>
    </r>
  </si>
  <si>
    <r>
      <t>Regel 30 t/m 35 Huisvestingskosten en inventariskosten:</t>
    </r>
    <r>
      <rPr>
        <sz val="11"/>
        <color theme="1"/>
        <rFont val="Calibri"/>
        <family val="2"/>
        <scheme val="minor"/>
      </rPr>
      <t xml:space="preserve"> kosten die te maken hebben met eventuele noodzakelijke beveiliging, doelgroep specifieke aanpassingen van de inventaris of het gebouw (fysieke omgeving ZZP/VPT locatie). De bedoeling is dat u hier alleen aanvullende kosten op de reguliere NHC/NIC jaarvergoeding opneemt.</t>
    </r>
  </si>
  <si>
    <t>De totale kosten en de regels 37 t/m 44 hoeven niet te worden ingevuld, dit gebeurt automatisch door het vullen van de tabbladen.</t>
  </si>
  <si>
    <t>Let op! Tariefpercentage in regel 7 dient ingevuld te zijn</t>
  </si>
  <si>
    <r>
      <t xml:space="preserve">Regel 18 t/m 24 Splitsing totale personeelskosten: </t>
    </r>
    <r>
      <rPr>
        <sz val="11"/>
        <rFont val="Calibri"/>
        <family val="2"/>
        <scheme val="minor"/>
      </rPr>
      <t>hier vult u de kosten op jaarbasis voor de splitsing naar VOV (Verpleging, Opvoedkundig,  Verzorging) en Dagbesteding/ Welzijn.  De regels Overig en Behandelaren worden automatisch gevuld en volgen uit de berekening personele inzet en inzet behandelaren verder op dit tabblad.</t>
    </r>
  </si>
  <si>
    <t>ZZP 1 ggz wonen met intensieve begeleiding incl. BH excl. DB (integraal bekostigingsmodel)</t>
  </si>
  <si>
    <t>ZZP 2 ggz wonen met intensieve begeleiding en verzorging incl. BH excl. DB  (integraal bekostigingsmodel)</t>
  </si>
  <si>
    <t>ZZP 3 ggz wonen met intensieve begeleiding en gedragsregulering incl. BH excl. DB  (integraal bekostigingsmodel)</t>
  </si>
  <si>
    <t>ZZP 4 ggz wonen met intensieve begeleiding en intensieve verpleging en verzorging incl. BH excl. DB  (integraal bekostigingsmodel)</t>
  </si>
  <si>
    <t>ZZP 5 ggz beveiligd wonen vanwege extreme gedragsproblematiek met zeer intensieve begeleiding incl. BH excl. DB  (integraal bekostigingsmodel)</t>
  </si>
  <si>
    <t>ZZP 1 ggz wonen met intensieve begeleiding incl. BH incl. DB  (integraal bekostigingsmodel)</t>
  </si>
  <si>
    <t>ZZP 2 ggz wonen met intensieve begeleiding en verzorging incl. BH incl. DB  (integraal bekostigingsmodel)</t>
  </si>
  <si>
    <t>ZZP 3 ggz wonen met intensieve begeleiding en gedragsregulering incl. BH incl. DB  (integraal bekostigingsmodel)</t>
  </si>
  <si>
    <t>ZZP 4 ggz wonen met intensieve begeleiding en intensieve verpleging en verzorging incl. BH incl. DB  (integraal bekostigingsmodel)</t>
  </si>
  <si>
    <t>ZZP 5 ggz beveiligd wonen vanwege extreme gedragsproblematiek met zeer intensieve begeleiding incl. BH incl. DB  (integraal bekostigingsmodel)</t>
  </si>
  <si>
    <t>ZZP 1 ggz wonen met intensieve begeleiding excl. BH incl. DB - modulair bekostigingsmodel</t>
  </si>
  <si>
    <t>ZZP 2 ggz wonen met intensieve begeleiding en verzorging excl. BH incl. DB - modulair bekostigingsmodel</t>
  </si>
  <si>
    <t>ZZP 3 ggz wonen met intensieve begeleiding en gedragsregulering excl. BH incl. DB - modulair bekostigingsmodel</t>
  </si>
  <si>
    <t>ZZP 4 ggz wonen met intensieve begeleiding en intensieve verpleging en verzorging excl. BH incl. DB - modulair bekostigingsmodel</t>
  </si>
  <si>
    <t>ZZP 5 ggz beveiligd wonen vanwege extreme gedragsproblematiek met zeer intensieve begeleiding excl. BH incl. DB - modulair bekostigingsmodel</t>
  </si>
  <si>
    <t>ZZP 1 ggz wonen met intensieve begeleiding excl. BH excl. DB - modulair bekostigingsmodel</t>
  </si>
  <si>
    <t>ZZP 2 ggz wonen met intensieve begeleiding en verzorging excl. BH excl. DB - modulair bekostigingsmodel</t>
  </si>
  <si>
    <t>ZZP 3 ggz wonen met intensieve begeleiding en gedragsregulering excl. BH excl. DB - modulair bekostigingsmodel</t>
  </si>
  <si>
    <t>ZZP 4 ggz wonen met intensieve begeleiding en intensieve verpleging en verzorging excl. BH excl. DB - modulair bekostigingsmodel</t>
  </si>
  <si>
    <t>ZZP 5 ggz beveiligd wonen vanwege extreme gedragsproblematiek met zeer intensieve begeleiding excl. BH excl. DB - modulair bekostigingsmodel</t>
  </si>
  <si>
    <t>DTV 1 ggz wonen met intensieve begeleiding excl. BH excl. DB</t>
  </si>
  <si>
    <t>DTV 2 ggz wonen met intensieve begeleiding en verzorging excl. BH excl. DB</t>
  </si>
  <si>
    <t>DTV 3 ggz wonen met intensieve begeleiding en gedragsregulering excl. BH excl. DB</t>
  </si>
  <si>
    <t>DTV 4 ggz wonen met intensieve begeleiding en intensieve verpleging en verzorging excl. BH excl. DB</t>
  </si>
  <si>
    <t>DTV 5 ggz beveiligd wonen vanwege extreme gedragsproblematiek met zeer intensieve begeleiding excl. BH excl. DB</t>
  </si>
  <si>
    <t>NB: moet aansluiten op optelsom personeelskosten, overige personeelskosten en Inzet PNIL in tabblad Begroting 2022</t>
  </si>
  <si>
    <r>
      <t xml:space="preserve">De informatie in dit format is een beknopte weergave van de informatie die is opgenomen in voorgenoemde beleidsregel. Voordat u dit format invult, willen wij u vragen goed kennis te nemen van de </t>
    </r>
    <r>
      <rPr>
        <b/>
        <sz val="11"/>
        <rFont val="Calibri"/>
        <family val="2"/>
        <scheme val="minor"/>
      </rPr>
      <t>Beleidsregel Prestatiebeschrijving en tarief expertise geleverd door expertisecentra Wlz BR/REG-22130</t>
    </r>
    <r>
      <rPr>
        <sz val="11"/>
        <rFont val="Calibri"/>
        <family val="2"/>
        <scheme val="minor"/>
      </rPr>
      <t xml:space="preserve">.
Belangrijk is dit begrotingsformat in te vullen aan de hand van deze beleidsregel.
De prestatie expertise geleverd door expertisecentra Wlz voorziet in een vergoeding van de kosten voor specifieke functies en kenmerken van zorgverlening waaronder beschikbaarheid, specifieke deskundigheid of specifieke voorzieningen. De prestatie expertise geleverd door expertisecentra Wlz is een declarabele prestatie voor de bekostiging van zorg die wordt geleverd door expertisecentra. 
</t>
    </r>
    <r>
      <rPr>
        <b/>
        <sz val="11"/>
        <rFont val="Calibri"/>
        <family val="2"/>
        <scheme val="minor"/>
      </rPr>
      <t>Het begrotingsformat is opgebouwd uit de volgende tabbladen, waarbij we u vragen de eerste 4 tabbladen in te vullen:</t>
    </r>
    <r>
      <rPr>
        <sz val="11"/>
        <rFont val="Calibri"/>
        <family val="2"/>
        <scheme val="minor"/>
      </rPr>
      <t xml:space="preserve">
- Gegevens zorgaanbieder
- Begroting 2022
- Aanvullende informatie
- Inzicht reguliere bekostiging
- ZZP 2022 (ter informatie - hoeft niet ingevuld te worden)                                                                                                                                                                                                                                                                                                                                                                                                      </t>
    </r>
    <r>
      <rPr>
        <sz val="11"/>
        <rFont val="Calibri"/>
        <family val="2"/>
      </rPr>
      <t xml:space="preserve">
Het begrotingsformat gaat uit van de totale kosten per jaar voor de bekostiging van zorg die wordt geleverd door expertisecentra. Door op deze totale kosten,  de reguliere ZZP incl. NHC/ NIC in mindering te brengen, komen we tot een bedrag aan meerkosten per cliënt per dag.  U kunt in het format alleen de groen gearceerde cellen invullen.  U vult het format in op basis van de kosten per jaar. Ook als u later in het jaar wordt aangewezen als REC of DEC.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</si>
</sst>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4" formatCode="_ &quot;€&quot;\ * #,##0.00_ ;_ &quot;€&quot;\ * \-#,##0.00_ ;_ &quot;€&quot;\ * &quot;-&quot;??_ ;_ @_ "/>
    <numFmt numFmtId="43" formatCode="_ * #,##0.00_ ;_ * \-#,##0.00_ ;_ * &quot;-&quot;??_ ;_ @_ "/>
    <numFmt numFmtId="164" formatCode="_ * #,##0.0_ ;_ * \-#,##0.0_ ;_ * &quot;-&quot;??_ ;_ @_ "/>
    <numFmt numFmtId="165" formatCode="_ * #,##0_ ;_ * \-#,##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b/>
      <sz val="11"/>
      <color rgb="FFFF0000"/>
      <name val="Calibri"/>
      <family val="2"/>
      <scheme val="minor"/>
    </font>
    <font>
      <i/>
      <sz val="11"/>
      <color rgb="FFFF0000"/>
      <name val="Calibri"/>
      <family val="2"/>
      <scheme val="minor"/>
    </font>
    <font>
      <b/>
      <sz val="9"/>
      <color theme="1"/>
      <name val="Verdana"/>
      <family val="2"/>
    </font>
    <font>
      <b/>
      <i/>
      <sz val="8"/>
      <color theme="1"/>
      <name val="Calibri"/>
      <family val="2"/>
      <scheme val="minor"/>
    </font>
    <font>
      <sz val="11"/>
      <name val="Calibri"/>
      <family val="2"/>
      <scheme val="minor"/>
    </font>
    <font>
      <b/>
      <sz val="18"/>
      <color theme="1"/>
      <name val="Calibri"/>
      <family val="2"/>
      <scheme val="minor"/>
    </font>
    <font>
      <sz val="11"/>
      <color rgb="FFFFFFFF"/>
      <name val="Calibri"/>
      <family val="2"/>
    </font>
    <font>
      <b/>
      <sz val="11"/>
      <name val="Calibri"/>
      <family val="2"/>
      <scheme val="minor"/>
    </font>
    <font>
      <sz val="11"/>
      <name val="Calibri"/>
      <family val="2"/>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39997558519241921"/>
        <bgColor indexed="64"/>
      </patternFill>
    </fill>
    <fill>
      <patternFill patternType="solid">
        <fgColor rgb="FF219281"/>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style="medium">
        <color indexed="64"/>
      </top>
      <bottom style="thick">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77">
    <xf numFmtId="0" fontId="0" fillId="0" borderId="0" xfId="0"/>
    <xf numFmtId="0" fontId="2" fillId="2" borderId="0" xfId="0" applyFont="1" applyFill="1" applyAlignment="1">
      <alignment horizontal="left" vertical="top"/>
    </xf>
    <xf numFmtId="0" fontId="0" fillId="2" borderId="0" xfId="0" applyFill="1" applyAlignment="1">
      <alignment horizontal="left" vertical="top"/>
    </xf>
    <xf numFmtId="165" fontId="0" fillId="2" borderId="0" xfId="1" applyNumberFormat="1" applyFont="1" applyFill="1" applyAlignment="1">
      <alignment horizontal="left" vertical="top" wrapText="1"/>
    </xf>
    <xf numFmtId="0" fontId="0" fillId="2" borderId="0" xfId="0" applyFill="1" applyAlignment="1">
      <alignment horizontal="left" vertical="top" wrapText="1"/>
    </xf>
    <xf numFmtId="0" fontId="0" fillId="2" borderId="4" xfId="0" applyFill="1" applyBorder="1" applyAlignment="1">
      <alignment horizontal="left" vertical="top"/>
    </xf>
    <xf numFmtId="165" fontId="0" fillId="2" borderId="5" xfId="1" applyNumberFormat="1" applyFont="1" applyFill="1" applyBorder="1" applyAlignment="1">
      <alignment horizontal="left" vertical="top" wrapText="1"/>
    </xf>
    <xf numFmtId="0" fontId="2" fillId="2" borderId="6" xfId="0" applyFont="1" applyFill="1" applyBorder="1" applyAlignment="1">
      <alignment horizontal="left" vertical="top"/>
    </xf>
    <xf numFmtId="165" fontId="2" fillId="2" borderId="7" xfId="1"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2" fillId="3" borderId="1" xfId="0" applyFont="1" applyFill="1" applyBorder="1" applyAlignment="1">
      <alignment horizontal="left" vertical="top"/>
    </xf>
    <xf numFmtId="0" fontId="3" fillId="3" borderId="2" xfId="0" applyFont="1" applyFill="1" applyBorder="1" applyAlignment="1">
      <alignment horizontal="left" vertical="top" wrapText="1"/>
    </xf>
    <xf numFmtId="0" fontId="0" fillId="2" borderId="6" xfId="0" applyFill="1" applyBorder="1" applyAlignment="1">
      <alignment horizontal="left" vertical="top"/>
    </xf>
    <xf numFmtId="0" fontId="2" fillId="3" borderId="8" xfId="0" applyFont="1" applyFill="1" applyBorder="1" applyAlignment="1">
      <alignment horizontal="left" vertical="top"/>
    </xf>
    <xf numFmtId="0" fontId="3" fillId="3" borderId="9" xfId="0" applyFont="1" applyFill="1" applyBorder="1" applyAlignment="1">
      <alignment horizontal="left" vertical="top" wrapText="1"/>
    </xf>
    <xf numFmtId="0" fontId="0" fillId="2" borderId="0" xfId="0" applyFill="1"/>
    <xf numFmtId="165" fontId="0" fillId="2" borderId="0" xfId="1" applyNumberFormat="1" applyFont="1" applyFill="1"/>
    <xf numFmtId="0" fontId="2" fillId="2" borderId="0" xfId="0" applyFont="1" applyFill="1"/>
    <xf numFmtId="164" fontId="0" fillId="2" borderId="3" xfId="1" applyNumberFormat="1" applyFont="1" applyFill="1" applyBorder="1"/>
    <xf numFmtId="43" fontId="0" fillId="2" borderId="3" xfId="1" applyFont="1" applyFill="1" applyBorder="1"/>
    <xf numFmtId="165" fontId="0" fillId="2" borderId="3" xfId="1" applyNumberFormat="1" applyFont="1" applyFill="1" applyBorder="1"/>
    <xf numFmtId="0" fontId="0" fillId="2" borderId="4" xfId="0" applyFill="1" applyBorder="1"/>
    <xf numFmtId="0" fontId="0" fillId="2" borderId="5" xfId="0" applyFill="1" applyBorder="1"/>
    <xf numFmtId="0" fontId="2" fillId="2" borderId="6" xfId="0" applyFont="1" applyFill="1" applyBorder="1"/>
    <xf numFmtId="164" fontId="2" fillId="2" borderId="11" xfId="1" applyNumberFormat="1" applyFont="1" applyFill="1" applyBorder="1"/>
    <xf numFmtId="43" fontId="2" fillId="2" borderId="11" xfId="1" applyFont="1" applyFill="1" applyBorder="1"/>
    <xf numFmtId="0" fontId="2" fillId="2" borderId="11" xfId="0" applyFont="1" applyFill="1" applyBorder="1"/>
    <xf numFmtId="165" fontId="2" fillId="2" borderId="7" xfId="1" applyNumberFormat="1" applyFont="1" applyFill="1" applyBorder="1"/>
    <xf numFmtId="0" fontId="0" fillId="2" borderId="6" xfId="0" applyFill="1" applyBorder="1"/>
    <xf numFmtId="165" fontId="0" fillId="2" borderId="11" xfId="1" applyNumberFormat="1" applyFont="1" applyFill="1" applyBorder="1"/>
    <xf numFmtId="165" fontId="2" fillId="2" borderId="7" xfId="0" applyNumberFormat="1" applyFont="1" applyFill="1" applyBorder="1"/>
    <xf numFmtId="165" fontId="0" fillId="2" borderId="0" xfId="0" applyNumberFormat="1" applyFill="1"/>
    <xf numFmtId="0" fontId="4" fillId="2" borderId="0" xfId="0" applyFont="1" applyFill="1"/>
    <xf numFmtId="0" fontId="2" fillId="3" borderId="1" xfId="0" applyFont="1" applyFill="1" applyBorder="1"/>
    <xf numFmtId="165" fontId="2" fillId="3" borderId="12" xfId="1" applyNumberFormat="1" applyFont="1" applyFill="1" applyBorder="1"/>
    <xf numFmtId="0" fontId="2" fillId="3" borderId="2" xfId="0" applyFont="1" applyFill="1" applyBorder="1"/>
    <xf numFmtId="0" fontId="0" fillId="2" borderId="4" xfId="0" quotePrefix="1" applyFill="1" applyBorder="1"/>
    <xf numFmtId="165" fontId="4" fillId="2" borderId="3" xfId="1" applyNumberFormat="1" applyFont="1" applyFill="1" applyBorder="1"/>
    <xf numFmtId="43" fontId="0" fillId="2" borderId="5" xfId="0" applyNumberFormat="1" applyFill="1" applyBorder="1"/>
    <xf numFmtId="0" fontId="2" fillId="3" borderId="8" xfId="0" applyFont="1" applyFill="1" applyBorder="1"/>
    <xf numFmtId="0" fontId="2" fillId="3" borderId="10" xfId="0" applyFont="1" applyFill="1" applyBorder="1"/>
    <xf numFmtId="165" fontId="0" fillId="2" borderId="3" xfId="1" applyNumberFormat="1" applyFont="1" applyFill="1" applyBorder="1" applyAlignment="1">
      <alignment horizontal="left" vertical="top" wrapText="1"/>
    </xf>
    <xf numFmtId="0" fontId="3" fillId="3" borderId="10" xfId="0" applyFont="1" applyFill="1" applyBorder="1" applyAlignment="1">
      <alignment horizontal="left" vertical="top" wrapText="1"/>
    </xf>
    <xf numFmtId="165" fontId="2" fillId="2" borderId="6" xfId="1" applyNumberFormat="1" applyFont="1" applyFill="1" applyBorder="1" applyAlignment="1">
      <alignment horizontal="left" vertical="top" wrapText="1"/>
    </xf>
    <xf numFmtId="165" fontId="2" fillId="2" borderId="11" xfId="1" applyNumberFormat="1" applyFont="1" applyFill="1" applyBorder="1" applyAlignment="1">
      <alignment horizontal="left" vertical="top" wrapText="1"/>
    </xf>
    <xf numFmtId="165" fontId="2" fillId="2" borderId="7" xfId="0" applyNumberFormat="1" applyFont="1" applyFill="1" applyBorder="1" applyAlignment="1">
      <alignment horizontal="left" vertical="top"/>
    </xf>
    <xf numFmtId="165" fontId="0" fillId="2" borderId="5" xfId="1" applyNumberFormat="1" applyFont="1" applyFill="1" applyBorder="1"/>
    <xf numFmtId="0" fontId="0" fillId="0" borderId="8" xfId="0" applyFont="1" applyFill="1" applyBorder="1" applyAlignment="1">
      <alignment horizontal="left" vertical="top"/>
    </xf>
    <xf numFmtId="0" fontId="0" fillId="2" borderId="4" xfId="0" applyFill="1" applyBorder="1" applyAlignment="1">
      <alignment horizontal="left" vertical="top" wrapText="1"/>
    </xf>
    <xf numFmtId="0" fontId="5" fillId="2" borderId="0" xfId="0" applyFont="1" applyFill="1" applyAlignment="1">
      <alignment horizontal="left" vertical="top"/>
    </xf>
    <xf numFmtId="0" fontId="5" fillId="2" borderId="0" xfId="0" applyFont="1" applyFill="1"/>
    <xf numFmtId="0" fontId="0" fillId="2" borderId="13" xfId="0" applyFill="1" applyBorder="1"/>
    <xf numFmtId="164" fontId="0" fillId="2" borderId="14" xfId="1" applyNumberFormat="1" applyFont="1" applyFill="1" applyBorder="1"/>
    <xf numFmtId="43" fontId="0" fillId="2" borderId="14" xfId="1" applyFont="1" applyFill="1" applyBorder="1"/>
    <xf numFmtId="0" fontId="0" fillId="2" borderId="4" xfId="0" applyFill="1" applyBorder="1" applyAlignment="1">
      <alignment wrapText="1"/>
    </xf>
    <xf numFmtId="0" fontId="2" fillId="0" borderId="1" xfId="0" applyFont="1" applyFill="1" applyBorder="1"/>
    <xf numFmtId="165" fontId="0" fillId="0" borderId="12" xfId="1" applyNumberFormat="1" applyFont="1" applyFill="1" applyBorder="1"/>
    <xf numFmtId="0" fontId="0" fillId="0" borderId="2" xfId="0" applyFill="1" applyBorder="1"/>
    <xf numFmtId="0" fontId="2" fillId="3" borderId="3" xfId="0" applyFont="1" applyFill="1" applyBorder="1" applyAlignment="1">
      <alignment horizontal="left" vertical="top"/>
    </xf>
    <xf numFmtId="0" fontId="3" fillId="3" borderId="3" xfId="0" applyFont="1" applyFill="1" applyBorder="1" applyAlignment="1">
      <alignment horizontal="left" vertical="top" wrapText="1"/>
    </xf>
    <xf numFmtId="0" fontId="0" fillId="2" borderId="3" xfId="0" applyFill="1" applyBorder="1" applyAlignment="1">
      <alignment horizontal="left" vertical="top"/>
    </xf>
    <xf numFmtId="43" fontId="0" fillId="2" borderId="3" xfId="1" applyFont="1" applyFill="1" applyBorder="1" applyAlignment="1">
      <alignment horizontal="left" vertical="top" wrapText="1"/>
    </xf>
    <xf numFmtId="0" fontId="0" fillId="2" borderId="15" xfId="0" applyFill="1" applyBorder="1"/>
    <xf numFmtId="0" fontId="8" fillId="2" borderId="0" xfId="0" applyFont="1" applyFill="1"/>
    <xf numFmtId="0" fontId="7" fillId="2" borderId="0" xfId="0" applyFont="1" applyFill="1" applyAlignment="1">
      <alignment horizontal="left" vertical="top"/>
    </xf>
    <xf numFmtId="43" fontId="2" fillId="2" borderId="0" xfId="1" applyFont="1" applyFill="1" applyAlignment="1">
      <alignment horizontal="left" vertical="top"/>
    </xf>
    <xf numFmtId="49" fontId="2" fillId="2" borderId="0" xfId="1" applyNumberFormat="1" applyFont="1" applyFill="1" applyAlignment="1">
      <alignment horizontal="left" vertical="top"/>
    </xf>
    <xf numFmtId="0" fontId="0" fillId="2" borderId="13" xfId="0" applyFill="1" applyBorder="1" applyAlignment="1">
      <alignment horizontal="left" vertical="top"/>
    </xf>
    <xf numFmtId="165" fontId="0" fillId="0" borderId="3" xfId="1" applyNumberFormat="1" applyFont="1" applyFill="1" applyBorder="1"/>
    <xf numFmtId="43" fontId="2" fillId="2" borderId="7" xfId="1" applyFont="1" applyFill="1" applyBorder="1" applyAlignment="1">
      <alignment horizontal="left" vertical="top" wrapText="1"/>
    </xf>
    <xf numFmtId="43" fontId="2" fillId="2" borderId="7" xfId="1" applyFont="1" applyFill="1" applyBorder="1" applyAlignment="1">
      <alignment horizontal="left" vertical="top"/>
    </xf>
    <xf numFmtId="43" fontId="0" fillId="2" borderId="5" xfId="1" applyFont="1" applyFill="1" applyBorder="1" applyAlignment="1">
      <alignment vertical="top" wrapText="1"/>
    </xf>
    <xf numFmtId="43" fontId="0" fillId="2" borderId="7" xfId="1" applyFont="1" applyFill="1" applyBorder="1" applyAlignment="1">
      <alignment vertical="top" wrapText="1"/>
    </xf>
    <xf numFmtId="0" fontId="2" fillId="3" borderId="12" xfId="0" applyFont="1"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4" fillId="4" borderId="4" xfId="0" applyFont="1" applyFill="1" applyBorder="1"/>
    <xf numFmtId="0" fontId="2" fillId="2" borderId="3" xfId="0" applyFont="1" applyFill="1" applyBorder="1" applyAlignment="1">
      <alignment horizontal="left" vertical="top"/>
    </xf>
    <xf numFmtId="0" fontId="3" fillId="4" borderId="4" xfId="0" applyFont="1" applyFill="1" applyBorder="1" applyAlignment="1">
      <alignment horizontal="left" vertical="top" wrapText="1"/>
    </xf>
    <xf numFmtId="0" fontId="2" fillId="2" borderId="11" xfId="0" applyFont="1" applyFill="1" applyBorder="1" applyAlignment="1">
      <alignment horizontal="left" vertical="top"/>
    </xf>
    <xf numFmtId="0" fontId="4" fillId="2" borderId="0" xfId="0" applyFont="1" applyFill="1" applyAlignment="1">
      <alignment horizontal="left" vertical="top"/>
    </xf>
    <xf numFmtId="0" fontId="2" fillId="2" borderId="20" xfId="0" applyFont="1" applyFill="1" applyBorder="1"/>
    <xf numFmtId="165" fontId="2" fillId="2" borderId="21" xfId="1" applyNumberFormat="1" applyFont="1" applyFill="1" applyBorder="1"/>
    <xf numFmtId="165" fontId="2" fillId="2" borderId="22" xfId="0" applyNumberFormat="1" applyFont="1" applyFill="1" applyBorder="1"/>
    <xf numFmtId="0" fontId="4" fillId="2" borderId="8" xfId="0" applyFont="1" applyFill="1" applyBorder="1"/>
    <xf numFmtId="165" fontId="4" fillId="2" borderId="10" xfId="1" applyNumberFormat="1" applyFont="1" applyFill="1" applyBorder="1"/>
    <xf numFmtId="43" fontId="4" fillId="2" borderId="9" xfId="1" applyFont="1" applyFill="1" applyBorder="1"/>
    <xf numFmtId="0" fontId="4" fillId="2" borderId="4" xfId="0" applyFont="1" applyFill="1" applyBorder="1"/>
    <xf numFmtId="43" fontId="4" fillId="2" borderId="5" xfId="1" applyFont="1" applyFill="1" applyBorder="1"/>
    <xf numFmtId="43" fontId="2" fillId="2" borderId="11" xfId="1" applyFont="1" applyFill="1" applyBorder="1" applyAlignment="1">
      <alignment horizontal="left" vertical="top"/>
    </xf>
    <xf numFmtId="0" fontId="0" fillId="2" borderId="0" xfId="0" applyFont="1" applyFill="1" applyAlignment="1">
      <alignment horizontal="left" vertical="top"/>
    </xf>
    <xf numFmtId="49" fontId="1" fillId="2" borderId="0" xfId="1" applyNumberFormat="1" applyFont="1" applyFill="1" applyAlignment="1">
      <alignment horizontal="left" vertical="top"/>
    </xf>
    <xf numFmtId="0" fontId="6" fillId="5" borderId="16" xfId="0" applyFont="1" applyFill="1" applyBorder="1" applyAlignment="1">
      <alignment horizontal="left" vertical="top"/>
    </xf>
    <xf numFmtId="0" fontId="2" fillId="5" borderId="8" xfId="0" applyFont="1" applyFill="1" applyBorder="1" applyAlignment="1">
      <alignment horizontal="left" vertical="top"/>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0" fillId="0" borderId="23" xfId="0" applyBorder="1" applyAlignment="1">
      <alignment horizontal="center"/>
    </xf>
    <xf numFmtId="0" fontId="0" fillId="0" borderId="23" xfId="0" applyBorder="1"/>
    <xf numFmtId="44" fontId="0" fillId="0" borderId="23" xfId="0" applyNumberFormat="1" applyBorder="1"/>
    <xf numFmtId="42" fontId="2" fillId="2" borderId="11" xfId="0" applyNumberFormat="1" applyFont="1" applyFill="1" applyBorder="1"/>
    <xf numFmtId="43" fontId="0" fillId="2" borderId="0" xfId="0" applyNumberFormat="1" applyFill="1"/>
    <xf numFmtId="43" fontId="5" fillId="2" borderId="0" xfId="0" applyNumberFormat="1" applyFont="1" applyFill="1"/>
    <xf numFmtId="43" fontId="11" fillId="2" borderId="0" xfId="0" applyNumberFormat="1" applyFont="1" applyFill="1"/>
    <xf numFmtId="43" fontId="3" fillId="2" borderId="28" xfId="0" applyNumberFormat="1" applyFont="1" applyFill="1" applyBorder="1"/>
    <xf numFmtId="0" fontId="0" fillId="2" borderId="32" xfId="0" applyFill="1" applyBorder="1"/>
    <xf numFmtId="10" fontId="2" fillId="2" borderId="33" xfId="1" applyNumberFormat="1" applyFont="1" applyFill="1" applyBorder="1" applyAlignment="1">
      <alignment horizontal="center" vertical="center"/>
    </xf>
    <xf numFmtId="10" fontId="2" fillId="2" borderId="0" xfId="1" applyNumberFormat="1" applyFont="1" applyFill="1" applyBorder="1" applyAlignment="1">
      <alignment horizontal="center" vertical="center"/>
    </xf>
    <xf numFmtId="164" fontId="2" fillId="3" borderId="10" xfId="1" applyNumberFormat="1" applyFont="1" applyFill="1" applyBorder="1"/>
    <xf numFmtId="43" fontId="2" fillId="3" borderId="10" xfId="1" applyFont="1" applyFill="1" applyBorder="1"/>
    <xf numFmtId="43" fontId="4" fillId="2" borderId="7" xfId="1" applyFont="1" applyFill="1" applyBorder="1"/>
    <xf numFmtId="0" fontId="6" fillId="2" borderId="19" xfId="0" applyFont="1" applyFill="1" applyBorder="1" applyAlignment="1">
      <alignment horizontal="center" vertical="top"/>
    </xf>
    <xf numFmtId="0" fontId="9" fillId="6" borderId="23" xfId="0" applyFont="1" applyFill="1" applyBorder="1" applyAlignment="1">
      <alignment horizontal="center" vertical="center"/>
    </xf>
    <xf numFmtId="0" fontId="2" fillId="6" borderId="23" xfId="0" applyFont="1" applyFill="1" applyBorder="1" applyAlignment="1">
      <alignment horizontal="center" vertical="center"/>
    </xf>
    <xf numFmtId="0" fontId="12" fillId="0" borderId="0" xfId="0" applyFont="1"/>
    <xf numFmtId="0" fontId="4" fillId="0" borderId="4" xfId="0" applyFont="1" applyFill="1" applyBorder="1" applyAlignment="1">
      <alignment horizontal="center"/>
    </xf>
    <xf numFmtId="0" fontId="0" fillId="0" borderId="3" xfId="0" applyFill="1" applyBorder="1"/>
    <xf numFmtId="0" fontId="2" fillId="6" borderId="34" xfId="0" applyFont="1" applyFill="1" applyBorder="1" applyAlignment="1">
      <alignment horizontal="center"/>
    </xf>
    <xf numFmtId="0" fontId="2" fillId="4" borderId="35" xfId="0" applyFont="1" applyFill="1" applyBorder="1" applyAlignment="1">
      <alignment horizontal="left" wrapText="1"/>
    </xf>
    <xf numFmtId="0" fontId="2" fillId="4" borderId="35" xfId="0" applyFont="1" applyFill="1" applyBorder="1" applyAlignment="1">
      <alignment horizontal="left" vertical="top" wrapText="1"/>
    </xf>
    <xf numFmtId="0" fontId="2" fillId="0" borderId="35" xfId="0" applyFont="1" applyFill="1" applyBorder="1" applyAlignment="1">
      <alignment horizontal="left" wrapText="1"/>
    </xf>
    <xf numFmtId="0" fontId="2" fillId="0" borderId="35" xfId="0" applyFont="1" applyFill="1" applyBorder="1" applyAlignment="1">
      <alignment horizontal="left" vertical="top" wrapText="1"/>
    </xf>
    <xf numFmtId="0" fontId="0" fillId="0" borderId="36" xfId="0" applyBorder="1"/>
    <xf numFmtId="0" fontId="2" fillId="0" borderId="37" xfId="0" applyFont="1" applyFill="1" applyBorder="1" applyAlignment="1">
      <alignment horizontal="left" vertical="top" wrapText="1"/>
    </xf>
    <xf numFmtId="0" fontId="5" fillId="0" borderId="0" xfId="0" applyFont="1"/>
    <xf numFmtId="0" fontId="13" fillId="0" borderId="0" xfId="0" applyFont="1" applyFill="1"/>
    <xf numFmtId="0" fontId="0" fillId="0" borderId="0" xfId="0" applyAlignment="1">
      <alignment horizontal="left" vertical="top"/>
    </xf>
    <xf numFmtId="0" fontId="2" fillId="4" borderId="40" xfId="0" applyFont="1" applyFill="1" applyBorder="1" applyAlignment="1">
      <alignment horizontal="left" vertical="top" wrapText="1"/>
    </xf>
    <xf numFmtId="0" fontId="0" fillId="4" borderId="40" xfId="0" applyFill="1" applyBorder="1" applyAlignment="1">
      <alignment horizontal="left" vertical="top" wrapText="1"/>
    </xf>
    <xf numFmtId="0" fontId="0" fillId="4" borderId="41" xfId="0" applyFill="1" applyBorder="1" applyAlignment="1">
      <alignment horizontal="left" vertical="top" wrapText="1"/>
    </xf>
    <xf numFmtId="0" fontId="5" fillId="2" borderId="5" xfId="0" applyFont="1" applyFill="1" applyBorder="1"/>
    <xf numFmtId="165" fontId="5" fillId="2" borderId="0" xfId="1" applyNumberFormat="1" applyFont="1" applyFill="1"/>
    <xf numFmtId="0" fontId="5" fillId="0" borderId="0" xfId="0" applyFont="1" applyAlignment="1">
      <alignment vertical="top" wrapText="1"/>
    </xf>
    <xf numFmtId="0" fontId="11" fillId="4" borderId="42" xfId="0" applyFont="1" applyFill="1" applyBorder="1" applyAlignment="1">
      <alignment horizontal="left" vertical="top" wrapText="1"/>
    </xf>
    <xf numFmtId="0" fontId="14" fillId="4" borderId="35" xfId="0" applyFont="1" applyFill="1" applyBorder="1" applyAlignment="1">
      <alignment horizontal="left" vertical="top" wrapText="1"/>
    </xf>
    <xf numFmtId="0" fontId="14" fillId="4" borderId="35" xfId="0" applyFont="1" applyFill="1" applyBorder="1" applyAlignment="1">
      <alignment horizontal="left" wrapText="1"/>
    </xf>
    <xf numFmtId="0" fontId="11" fillId="2" borderId="4" xfId="0" applyFont="1" applyFill="1" applyBorder="1" applyAlignment="1">
      <alignment wrapText="1"/>
    </xf>
    <xf numFmtId="2" fontId="2" fillId="2" borderId="11" xfId="0" applyNumberFormat="1" applyFont="1" applyFill="1" applyBorder="1"/>
    <xf numFmtId="0" fontId="2" fillId="2" borderId="0" xfId="0" applyFont="1" applyFill="1" applyBorder="1"/>
    <xf numFmtId="0" fontId="0" fillId="2" borderId="0" xfId="0" applyFill="1" applyBorder="1"/>
    <xf numFmtId="165" fontId="0" fillId="2" borderId="0" xfId="1" applyNumberFormat="1" applyFont="1" applyFill="1" applyBorder="1"/>
    <xf numFmtId="0" fontId="0" fillId="2" borderId="0" xfId="0" applyFill="1" applyAlignment="1">
      <alignment horizontal="center"/>
    </xf>
    <xf numFmtId="0" fontId="0" fillId="2" borderId="0" xfId="0" applyFill="1" applyProtection="1"/>
    <xf numFmtId="0" fontId="2" fillId="3" borderId="1" xfId="0" applyFont="1" applyFill="1" applyBorder="1" applyProtection="1"/>
    <xf numFmtId="0" fontId="0" fillId="0" borderId="38" xfId="0" applyBorder="1" applyProtection="1"/>
    <xf numFmtId="0" fontId="0" fillId="0" borderId="39" xfId="0" applyBorder="1" applyProtection="1"/>
    <xf numFmtId="165" fontId="0" fillId="6" borderId="3" xfId="1" applyNumberFormat="1" applyFont="1" applyFill="1" applyBorder="1" applyProtection="1">
      <protection locked="0"/>
    </xf>
    <xf numFmtId="0" fontId="0" fillId="6" borderId="3" xfId="1" applyNumberFormat="1" applyFont="1" applyFill="1" applyBorder="1" applyProtection="1">
      <protection locked="0"/>
    </xf>
    <xf numFmtId="165" fontId="0" fillId="6" borderId="14" xfId="1" applyNumberFormat="1" applyFont="1" applyFill="1" applyBorder="1" applyProtection="1">
      <protection locked="0"/>
    </xf>
    <xf numFmtId="43" fontId="0" fillId="6" borderId="3" xfId="1" applyFont="1" applyFill="1" applyBorder="1" applyAlignment="1" applyProtection="1">
      <alignment horizontal="left" vertical="top" wrapText="1"/>
      <protection locked="0"/>
    </xf>
    <xf numFmtId="0" fontId="0" fillId="6" borderId="5" xfId="0" applyFill="1" applyBorder="1" applyAlignment="1" applyProtection="1">
      <alignment vertical="top" wrapText="1"/>
      <protection locked="0"/>
    </xf>
    <xf numFmtId="43" fontId="0" fillId="6" borderId="5" xfId="1" applyFont="1" applyFill="1" applyBorder="1" applyAlignment="1" applyProtection="1">
      <alignment vertical="top" wrapText="1"/>
      <protection locked="0"/>
    </xf>
    <xf numFmtId="43" fontId="0" fillId="6" borderId="5" xfId="1" applyFont="1" applyFill="1" applyBorder="1" applyAlignment="1" applyProtection="1">
      <alignment horizontal="right" vertical="top" wrapText="1"/>
      <protection locked="0"/>
    </xf>
    <xf numFmtId="165" fontId="0" fillId="6" borderId="5" xfId="1" applyNumberFormat="1" applyFont="1" applyFill="1" applyBorder="1" applyAlignment="1" applyProtection="1">
      <alignment horizontal="left" vertical="top" wrapText="1"/>
      <protection locked="0"/>
    </xf>
    <xf numFmtId="0" fontId="0" fillId="6" borderId="5" xfId="0" applyFill="1" applyBorder="1" applyAlignment="1" applyProtection="1">
      <alignment horizontal="left" vertical="top"/>
      <protection locked="0"/>
    </xf>
    <xf numFmtId="43" fontId="0" fillId="6" borderId="7" xfId="1" applyFont="1" applyFill="1" applyBorder="1" applyAlignment="1" applyProtection="1">
      <alignment horizontal="left" vertical="top" wrapText="1"/>
      <protection locked="0"/>
    </xf>
    <xf numFmtId="43" fontId="0" fillId="6" borderId="14" xfId="1" applyFont="1" applyFill="1" applyBorder="1" applyAlignment="1" applyProtection="1">
      <alignment horizontal="left" vertical="top" wrapText="1"/>
      <protection locked="0"/>
    </xf>
    <xf numFmtId="165" fontId="0" fillId="6" borderId="15" xfId="1" applyNumberFormat="1" applyFont="1" applyFill="1" applyBorder="1" applyAlignment="1" applyProtection="1">
      <alignment horizontal="left" vertical="top" wrapText="1"/>
      <protection locked="0"/>
    </xf>
    <xf numFmtId="165" fontId="0" fillId="6" borderId="5" xfId="1" applyNumberFormat="1" applyFont="1" applyFill="1" applyBorder="1" applyProtection="1">
      <protection locked="0"/>
    </xf>
    <xf numFmtId="165" fontId="0" fillId="6" borderId="15" xfId="1" applyNumberFormat="1" applyFont="1" applyFill="1" applyBorder="1" applyProtection="1">
      <protection locked="0"/>
    </xf>
    <xf numFmtId="0" fontId="4" fillId="6" borderId="4" xfId="0" applyFont="1" applyFill="1" applyBorder="1" applyAlignment="1" applyProtection="1">
      <alignment horizontal="center"/>
      <protection locked="0"/>
    </xf>
    <xf numFmtId="2" fontId="0" fillId="6" borderId="3" xfId="0" applyNumberFormat="1" applyFill="1" applyBorder="1" applyProtection="1">
      <protection locked="0"/>
    </xf>
    <xf numFmtId="44" fontId="0" fillId="0" borderId="0" xfId="0" applyNumberFormat="1"/>
    <xf numFmtId="44" fontId="2" fillId="6" borderId="23" xfId="0" applyNumberFormat="1" applyFont="1" applyFill="1" applyBorder="1" applyAlignment="1">
      <alignment horizontal="center" vertical="center"/>
    </xf>
    <xf numFmtId="0" fontId="12" fillId="2" borderId="0" xfId="0" applyFont="1" applyFill="1" applyBorder="1" applyAlignment="1" applyProtection="1">
      <alignment horizontal="center"/>
    </xf>
    <xf numFmtId="0" fontId="12" fillId="2" borderId="0" xfId="0" applyFont="1" applyFill="1" applyBorder="1" applyAlignment="1" applyProtection="1">
      <alignment horizontal="left"/>
    </xf>
    <xf numFmtId="0" fontId="12" fillId="2" borderId="0" xfId="0" applyFont="1" applyFill="1" applyBorder="1" applyAlignment="1">
      <alignment horizontal="center"/>
    </xf>
    <xf numFmtId="0" fontId="12" fillId="2" borderId="0" xfId="0" applyFont="1" applyFill="1" applyBorder="1" applyAlignment="1">
      <alignment horizontal="center" vertical="top"/>
    </xf>
    <xf numFmtId="0" fontId="12" fillId="2" borderId="0" xfId="0" applyFont="1" applyFill="1" applyAlignment="1">
      <alignment horizontal="center"/>
    </xf>
    <xf numFmtId="10" fontId="2" fillId="6" borderId="30" xfId="1" applyNumberFormat="1" applyFont="1" applyFill="1" applyBorder="1" applyAlignment="1" applyProtection="1">
      <alignment horizontal="center" vertical="center"/>
      <protection locked="0"/>
    </xf>
    <xf numFmtId="10" fontId="2" fillId="6" borderId="18" xfId="1" applyNumberFormat="1" applyFont="1" applyFill="1" applyBorder="1" applyAlignment="1" applyProtection="1">
      <alignment horizontal="center" vertical="center"/>
      <protection locked="0"/>
    </xf>
    <xf numFmtId="10" fontId="2" fillId="6" borderId="31" xfId="1" applyNumberFormat="1" applyFont="1" applyFill="1" applyBorder="1" applyAlignment="1" applyProtection="1">
      <alignment horizontal="center" vertical="center"/>
      <protection locked="0"/>
    </xf>
    <xf numFmtId="164" fontId="0" fillId="2" borderId="24" xfId="1" applyNumberFormat="1" applyFont="1" applyFill="1" applyBorder="1" applyAlignment="1">
      <alignment horizontal="center" vertical="center"/>
    </xf>
    <xf numFmtId="164" fontId="0" fillId="2" borderId="17" xfId="1" applyNumberFormat="1" applyFont="1" applyFill="1" applyBorder="1" applyAlignment="1">
      <alignment horizontal="center" vertical="center"/>
    </xf>
    <xf numFmtId="164" fontId="0" fillId="2" borderId="29" xfId="1" applyNumberFormat="1" applyFont="1" applyFill="1" applyBorder="1" applyAlignment="1">
      <alignment horizontal="center" vertical="center"/>
    </xf>
    <xf numFmtId="164" fontId="2" fillId="3" borderId="25" xfId="1" applyNumberFormat="1" applyFont="1" applyFill="1" applyBorder="1" applyAlignment="1">
      <alignment horizontal="center"/>
    </xf>
    <xf numFmtId="164" fontId="2" fillId="3" borderId="26" xfId="1" applyNumberFormat="1" applyFont="1" applyFill="1" applyBorder="1" applyAlignment="1">
      <alignment horizontal="center"/>
    </xf>
    <xf numFmtId="164" fontId="2" fillId="3" borderId="27" xfId="1" applyNumberFormat="1" applyFont="1" applyFill="1" applyBorder="1" applyAlignment="1">
      <alignment horizontal="center"/>
    </xf>
  </cellXfs>
  <cellStyles count="2">
    <cellStyle name="Komma" xfId="1" builtinId="3"/>
    <cellStyle name="Standaard" xfId="0" builtinId="0"/>
  </cellStyles>
  <dxfs count="1">
    <dxf>
      <font>
        <color rgb="FF9C0006"/>
      </font>
      <fill>
        <patternFill>
          <bgColor rgb="FFFFC7CE"/>
        </patternFill>
      </fill>
    </dxf>
  </dxfs>
  <tableStyles count="0" defaultTableStyle="TableStyleMedium2" defaultPivotStyle="PivotStyleLight16"/>
  <colors>
    <mruColors>
      <color rgb="FF219281"/>
      <color rgb="FFFFFFCC"/>
      <color rgb="FF2FCFB8"/>
      <color rgb="FF9793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8343900</xdr:colOff>
      <xdr:row>0</xdr:row>
      <xdr:rowOff>0</xdr:rowOff>
    </xdr:from>
    <xdr:to>
      <xdr:col>0</xdr:col>
      <xdr:colOff>9458055</xdr:colOff>
      <xdr:row>3</xdr:row>
      <xdr:rowOff>132080</xdr:rowOff>
    </xdr:to>
    <xdr:pic>
      <xdr:nvPicPr>
        <xdr:cNvPr id="4" name="Afbeelding 3">
          <a:extLst>
            <a:ext uri="{FF2B5EF4-FFF2-40B4-BE49-F238E27FC236}">
              <a16:creationId xmlns:a16="http://schemas.microsoft.com/office/drawing/2014/main" id="{0EAB9114-3691-4CA7-9209-D7EF6F8CA8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900" y="0"/>
          <a:ext cx="1114155" cy="909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571501</xdr:colOff>
      <xdr:row>1</xdr:row>
      <xdr:rowOff>274350</xdr:rowOff>
    </xdr:to>
    <xdr:pic>
      <xdr:nvPicPr>
        <xdr:cNvPr id="2" name="Afbeelding 1">
          <a:extLst>
            <a:ext uri="{FF2B5EF4-FFF2-40B4-BE49-F238E27FC236}">
              <a16:creationId xmlns:a16="http://schemas.microsoft.com/office/drawing/2014/main" id="{F64C0147-3692-4E0F-9DF6-5382796B9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0"/>
          <a:ext cx="552450" cy="452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571501</xdr:colOff>
      <xdr:row>1</xdr:row>
      <xdr:rowOff>153700</xdr:rowOff>
    </xdr:to>
    <xdr:pic>
      <xdr:nvPicPr>
        <xdr:cNvPr id="3" name="Afbeelding 2">
          <a:extLst>
            <a:ext uri="{FF2B5EF4-FFF2-40B4-BE49-F238E27FC236}">
              <a16:creationId xmlns:a16="http://schemas.microsoft.com/office/drawing/2014/main" id="{4FE0360A-1F90-44C1-8A59-190EEB83BE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0"/>
          <a:ext cx="552450" cy="448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552450</xdr:colOff>
      <xdr:row>1</xdr:row>
      <xdr:rowOff>153700</xdr:rowOff>
    </xdr:to>
    <xdr:pic>
      <xdr:nvPicPr>
        <xdr:cNvPr id="2" name="Afbeelding 1">
          <a:extLst>
            <a:ext uri="{FF2B5EF4-FFF2-40B4-BE49-F238E27FC236}">
              <a16:creationId xmlns:a16="http://schemas.microsoft.com/office/drawing/2014/main" id="{E373EFE4-DFCE-409E-A525-EB3A3AC78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2450" cy="448975"/>
        </a:xfrm>
        <a:prstGeom prst="rect">
          <a:avLst/>
        </a:prstGeom>
      </xdr:spPr>
    </xdr:pic>
    <xdr:clientData/>
  </xdr:twoCellAnchor>
  <xdr:twoCellAnchor editAs="oneCell">
    <xdr:from>
      <xdr:col>0</xdr:col>
      <xdr:colOff>19051</xdr:colOff>
      <xdr:row>0</xdr:row>
      <xdr:rowOff>0</xdr:rowOff>
    </xdr:from>
    <xdr:to>
      <xdr:col>0</xdr:col>
      <xdr:colOff>571501</xdr:colOff>
      <xdr:row>1</xdr:row>
      <xdr:rowOff>153700</xdr:rowOff>
    </xdr:to>
    <xdr:pic>
      <xdr:nvPicPr>
        <xdr:cNvPr id="3" name="Afbeelding 2">
          <a:extLst>
            <a:ext uri="{FF2B5EF4-FFF2-40B4-BE49-F238E27FC236}">
              <a16:creationId xmlns:a16="http://schemas.microsoft.com/office/drawing/2014/main" id="{68DA9620-9CE3-4DFC-8DFE-7809EACE4F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0"/>
          <a:ext cx="552450" cy="450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554784</xdr:colOff>
      <xdr:row>1</xdr:row>
      <xdr:rowOff>155868</xdr:rowOff>
    </xdr:to>
    <xdr:pic>
      <xdr:nvPicPr>
        <xdr:cNvPr id="2" name="Afbeelding 1">
          <a:extLst>
            <a:ext uri="{FF2B5EF4-FFF2-40B4-BE49-F238E27FC236}">
              <a16:creationId xmlns:a16="http://schemas.microsoft.com/office/drawing/2014/main" id="{7C7CE5C5-C950-4940-BC5E-BFB4DCCC5474}"/>
            </a:ext>
          </a:extLst>
        </xdr:cNvPr>
        <xdr:cNvPicPr>
          <a:picLocks noChangeAspect="1"/>
        </xdr:cNvPicPr>
      </xdr:nvPicPr>
      <xdr:blipFill>
        <a:blip xmlns:r="http://schemas.openxmlformats.org/officeDocument/2006/relationships" r:embed="rId1"/>
        <a:stretch>
          <a:fillRect/>
        </a:stretch>
      </xdr:blipFill>
      <xdr:spPr>
        <a:xfrm>
          <a:off x="0" y="0"/>
          <a:ext cx="554784" cy="451143"/>
        </a:xfrm>
        <a:prstGeom prst="rect">
          <a:avLst/>
        </a:prstGeom>
      </xdr:spPr>
    </xdr:pic>
    <xdr:clientData/>
  </xdr:twoCellAnchor>
  <xdr:twoCellAnchor editAs="oneCell">
    <xdr:from>
      <xdr:col>0</xdr:col>
      <xdr:colOff>19051</xdr:colOff>
      <xdr:row>0</xdr:row>
      <xdr:rowOff>0</xdr:rowOff>
    </xdr:from>
    <xdr:to>
      <xdr:col>0</xdr:col>
      <xdr:colOff>571501</xdr:colOff>
      <xdr:row>1</xdr:row>
      <xdr:rowOff>153700</xdr:rowOff>
    </xdr:to>
    <xdr:pic>
      <xdr:nvPicPr>
        <xdr:cNvPr id="3" name="Afbeelding 2">
          <a:extLst>
            <a:ext uri="{FF2B5EF4-FFF2-40B4-BE49-F238E27FC236}">
              <a16:creationId xmlns:a16="http://schemas.microsoft.com/office/drawing/2014/main" id="{2E551A85-88F6-4514-8C87-C8E168ABDA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0"/>
          <a:ext cx="552450" cy="450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1</xdr:row>
      <xdr:rowOff>1581</xdr:rowOff>
    </xdr:to>
    <xdr:pic>
      <xdr:nvPicPr>
        <xdr:cNvPr id="2" name="Afbeelding 1">
          <a:extLst>
            <a:ext uri="{FF2B5EF4-FFF2-40B4-BE49-F238E27FC236}">
              <a16:creationId xmlns:a16="http://schemas.microsoft.com/office/drawing/2014/main" id="{82AAC969-103F-4D41-AA7E-399E8ED3E61B}"/>
            </a:ext>
          </a:extLst>
        </xdr:cNvPr>
        <xdr:cNvPicPr>
          <a:picLocks noChangeAspect="1"/>
        </xdr:cNvPicPr>
      </xdr:nvPicPr>
      <xdr:blipFill>
        <a:blip xmlns:r="http://schemas.openxmlformats.org/officeDocument/2006/relationships" r:embed="rId1"/>
        <a:stretch>
          <a:fillRect/>
        </a:stretch>
      </xdr:blipFill>
      <xdr:spPr>
        <a:xfrm>
          <a:off x="0" y="0"/>
          <a:ext cx="523875" cy="43147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5242-2DB3-40CD-B5D9-CF67009CA9C0}">
  <dimension ref="A1:C44"/>
  <sheetViews>
    <sheetView showGridLines="0" tabSelected="1" zoomScale="80" zoomScaleNormal="80" workbookViewId="0">
      <selection activeCell="C46" sqref="C46"/>
    </sheetView>
  </sheetViews>
  <sheetFormatPr defaultRowHeight="14.5" x14ac:dyDescent="0.35"/>
  <cols>
    <col min="1" max="1" width="156.90625" customWidth="1"/>
  </cols>
  <sheetData>
    <row r="1" spans="1:3" ht="23.5" x14ac:dyDescent="0.55000000000000004">
      <c r="A1" s="113"/>
    </row>
    <row r="2" spans="1:3" ht="23.5" x14ac:dyDescent="0.55000000000000004">
      <c r="A2" s="113" t="s">
        <v>621</v>
      </c>
    </row>
    <row r="5" spans="1:3" ht="15" thickBot="1" x14ac:dyDescent="0.4"/>
    <row r="6" spans="1:3" ht="15" thickTop="1" x14ac:dyDescent="0.35">
      <c r="A6" s="116" t="s">
        <v>622</v>
      </c>
      <c r="C6" s="123"/>
    </row>
    <row r="7" spans="1:3" ht="261" x14ac:dyDescent="0.35">
      <c r="A7" s="132" t="s">
        <v>703</v>
      </c>
    </row>
    <row r="8" spans="1:3" ht="29" x14ac:dyDescent="0.35">
      <c r="A8" s="126" t="s">
        <v>650</v>
      </c>
      <c r="C8" s="131"/>
    </row>
    <row r="9" spans="1:3" x14ac:dyDescent="0.35">
      <c r="A9" s="127"/>
      <c r="C9" s="125"/>
    </row>
    <row r="10" spans="1:3" ht="15" thickBot="1" x14ac:dyDescent="0.4">
      <c r="A10" s="128" t="s">
        <v>647</v>
      </c>
    </row>
    <row r="11" spans="1:3" ht="15" thickBot="1" x14ac:dyDescent="0.4">
      <c r="A11" s="121"/>
    </row>
    <row r="12" spans="1:3" ht="15.5" thickTop="1" thickBot="1" x14ac:dyDescent="0.4">
      <c r="A12" s="116" t="s">
        <v>658</v>
      </c>
    </row>
    <row r="13" spans="1:3" ht="15" thickBot="1" x14ac:dyDescent="0.4">
      <c r="A13" s="117" t="s">
        <v>659</v>
      </c>
      <c r="B13" s="123"/>
    </row>
    <row r="14" spans="1:3" ht="15" thickBot="1" x14ac:dyDescent="0.4">
      <c r="A14" s="119"/>
    </row>
    <row r="15" spans="1:3" ht="15.5" thickTop="1" thickBot="1" x14ac:dyDescent="0.4">
      <c r="A15" s="116" t="s">
        <v>623</v>
      </c>
    </row>
    <row r="16" spans="1:3" ht="53.5" customHeight="1" thickBot="1" x14ac:dyDescent="0.4">
      <c r="A16" s="133" t="s">
        <v>651</v>
      </c>
    </row>
    <row r="17" spans="1:2" ht="44" thickBot="1" x14ac:dyDescent="0.4">
      <c r="A17" s="133" t="s">
        <v>672</v>
      </c>
      <c r="B17" s="123"/>
    </row>
    <row r="18" spans="1:2" ht="29.5" thickBot="1" x14ac:dyDescent="0.4">
      <c r="A18" s="118" t="s">
        <v>673</v>
      </c>
      <c r="B18" s="123"/>
    </row>
    <row r="19" spans="1:2" ht="19.75" customHeight="1" thickBot="1" x14ac:dyDescent="0.4">
      <c r="A19" s="118" t="s">
        <v>674</v>
      </c>
    </row>
    <row r="20" spans="1:2" ht="15" thickBot="1" x14ac:dyDescent="0.4">
      <c r="A20" s="119"/>
    </row>
    <row r="21" spans="1:2" ht="15.5" thickTop="1" thickBot="1" x14ac:dyDescent="0.4">
      <c r="A21" s="116" t="s">
        <v>624</v>
      </c>
    </row>
    <row r="22" spans="1:2" ht="29.5" thickBot="1" x14ac:dyDescent="0.4">
      <c r="A22" s="117" t="s">
        <v>625</v>
      </c>
      <c r="B22" s="123"/>
    </row>
    <row r="23" spans="1:2" ht="29.5" thickBot="1" x14ac:dyDescent="0.4">
      <c r="A23" s="133" t="s">
        <v>652</v>
      </c>
      <c r="B23" s="123"/>
    </row>
    <row r="24" spans="1:2" ht="29.5" thickBot="1" x14ac:dyDescent="0.4">
      <c r="A24" s="133" t="s">
        <v>676</v>
      </c>
    </row>
    <row r="25" spans="1:2" ht="17.399999999999999" customHeight="1" thickBot="1" x14ac:dyDescent="0.4">
      <c r="A25" s="133" t="s">
        <v>653</v>
      </c>
    </row>
    <row r="26" spans="1:2" ht="29.5" thickBot="1" x14ac:dyDescent="0.4">
      <c r="A26" s="118" t="s">
        <v>669</v>
      </c>
    </row>
    <row r="27" spans="1:2" ht="73" thickBot="1" x14ac:dyDescent="0.4">
      <c r="A27" s="118" t="s">
        <v>654</v>
      </c>
      <c r="B27" s="123"/>
    </row>
    <row r="28" spans="1:2" ht="15" thickBot="1" x14ac:dyDescent="0.4">
      <c r="A28" s="119"/>
    </row>
    <row r="29" spans="1:2" ht="15.5" thickTop="1" thickBot="1" x14ac:dyDescent="0.4">
      <c r="A29" s="116" t="s">
        <v>626</v>
      </c>
    </row>
    <row r="30" spans="1:2" ht="29.5" thickBot="1" x14ac:dyDescent="0.4">
      <c r="A30" s="134" t="s">
        <v>655</v>
      </c>
      <c r="B30" s="123" t="s">
        <v>660</v>
      </c>
    </row>
    <row r="31" spans="1:2" ht="29.5" thickBot="1" x14ac:dyDescent="0.4">
      <c r="A31" s="133" t="s">
        <v>656</v>
      </c>
    </row>
    <row r="32" spans="1:2" ht="29.5" thickBot="1" x14ac:dyDescent="0.4">
      <c r="A32" s="118" t="s">
        <v>627</v>
      </c>
    </row>
    <row r="33" spans="1:2" ht="29.5" thickBot="1" x14ac:dyDescent="0.4">
      <c r="A33" s="118" t="s">
        <v>649</v>
      </c>
    </row>
    <row r="34" spans="1:2" ht="15" thickBot="1" x14ac:dyDescent="0.4">
      <c r="A34" s="120"/>
    </row>
    <row r="35" spans="1:2" ht="15.5" thickTop="1" thickBot="1" x14ac:dyDescent="0.4">
      <c r="A35" s="116" t="s">
        <v>628</v>
      </c>
    </row>
    <row r="36" spans="1:2" ht="15" thickBot="1" x14ac:dyDescent="0.4">
      <c r="A36" s="118" t="s">
        <v>648</v>
      </c>
    </row>
    <row r="37" spans="1:2" ht="15" thickBot="1" x14ac:dyDescent="0.4">
      <c r="A37" s="118" t="s">
        <v>638</v>
      </c>
      <c r="B37" s="123"/>
    </row>
    <row r="38" spans="1:2" ht="29.5" thickBot="1" x14ac:dyDescent="0.4">
      <c r="A38" s="118" t="s">
        <v>629</v>
      </c>
    </row>
    <row r="39" spans="1:2" ht="73" thickBot="1" x14ac:dyDescent="0.4">
      <c r="A39" s="118" t="s">
        <v>670</v>
      </c>
    </row>
    <row r="40" spans="1:2" ht="15" thickBot="1" x14ac:dyDescent="0.4">
      <c r="A40" s="118" t="s">
        <v>639</v>
      </c>
    </row>
    <row r="41" spans="1:2" ht="15" thickBot="1" x14ac:dyDescent="0.4">
      <c r="A41" s="118" t="s">
        <v>630</v>
      </c>
    </row>
    <row r="42" spans="1:2" ht="15" thickBot="1" x14ac:dyDescent="0.4">
      <c r="A42" s="118" t="s">
        <v>668</v>
      </c>
    </row>
    <row r="43" spans="1:2" ht="15" thickBot="1" x14ac:dyDescent="0.4">
      <c r="A43" s="122"/>
    </row>
    <row r="44" spans="1:2" ht="15" thickTop="1"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9F88-FA59-4C57-ADBD-FB2BAC1870A8}">
  <dimension ref="A1:D10"/>
  <sheetViews>
    <sheetView workbookViewId="0">
      <selection activeCell="B5" sqref="B5"/>
    </sheetView>
  </sheetViews>
  <sheetFormatPr defaultColWidth="8.81640625" defaultRowHeight="14.5" x14ac:dyDescent="0.35"/>
  <cols>
    <col min="1" max="1" width="18.1796875" style="15" customWidth="1"/>
    <col min="2" max="2" width="38.90625" style="15" customWidth="1"/>
    <col min="3" max="16384" width="8.81640625" style="15"/>
  </cols>
  <sheetData>
    <row r="1" spans="1:4" s="141" customFormat="1" ht="23.5" x14ac:dyDescent="0.55000000000000004">
      <c r="A1" s="163"/>
      <c r="B1" s="163"/>
      <c r="C1" s="163"/>
    </row>
    <row r="2" spans="1:4" s="141" customFormat="1" ht="23.5" x14ac:dyDescent="0.55000000000000004">
      <c r="B2" s="164" t="s">
        <v>646</v>
      </c>
      <c r="C2" s="164"/>
      <c r="D2" s="164"/>
    </row>
    <row r="3" spans="1:4" s="141" customFormat="1" ht="15" thickBot="1" x14ac:dyDescent="0.4"/>
    <row r="4" spans="1:4" s="141" customFormat="1" x14ac:dyDescent="0.35">
      <c r="A4" s="142" t="s">
        <v>646</v>
      </c>
      <c r="B4" s="142"/>
    </row>
    <row r="5" spans="1:4" x14ac:dyDescent="0.35">
      <c r="A5" s="143" t="s">
        <v>640</v>
      </c>
      <c r="B5" s="145"/>
    </row>
    <row r="6" spans="1:4" x14ac:dyDescent="0.35">
      <c r="A6" s="143" t="s">
        <v>641</v>
      </c>
      <c r="B6" s="146"/>
    </row>
    <row r="7" spans="1:4" x14ac:dyDescent="0.35">
      <c r="A7" s="143" t="s">
        <v>645</v>
      </c>
      <c r="B7" s="146"/>
    </row>
    <row r="8" spans="1:4" x14ac:dyDescent="0.35">
      <c r="A8" s="143" t="s">
        <v>642</v>
      </c>
      <c r="B8" s="145"/>
    </row>
    <row r="9" spans="1:4" x14ac:dyDescent="0.35">
      <c r="A9" s="143" t="s">
        <v>643</v>
      </c>
      <c r="B9" s="145"/>
    </row>
    <row r="10" spans="1:4" ht="15" thickBot="1" x14ac:dyDescent="0.4">
      <c r="A10" s="144" t="s">
        <v>644</v>
      </c>
      <c r="B10" s="145"/>
    </row>
  </sheetData>
  <sheetProtection algorithmName="SHA-512" hashValue="XYHFbgsQBifXV1p9qdJAzc8JRovTXso6tM5q8KOGh/YEsWlfTGfpOnZbt1WSCPpJEmH4rSqg2LsnOQwhRzFWpA==" saltValue="jxhAz7/auYu9KjfzAC1BGg==" spinCount="100000" sheet="1" objects="1" scenarios="1"/>
  <mergeCells count="2">
    <mergeCell ref="A1:C1"/>
    <mergeCell ref="B2:D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77F67-900F-4292-BCF4-4984B322473C}">
  <dimension ref="A1:J44"/>
  <sheetViews>
    <sheetView topLeftCell="A34" zoomScale="85" zoomScaleNormal="85" workbookViewId="0">
      <selection activeCell="D34" sqref="D34"/>
    </sheetView>
  </sheetViews>
  <sheetFormatPr defaultColWidth="8.81640625" defaultRowHeight="14.5" x14ac:dyDescent="0.35"/>
  <cols>
    <col min="1" max="1" width="63" style="15" bestFit="1" customWidth="1"/>
    <col min="2" max="2" width="10.81640625" style="16" bestFit="1" customWidth="1"/>
    <col min="3" max="3" width="17.81640625" style="15" customWidth="1"/>
    <col min="4" max="5" width="8.81640625" style="15"/>
    <col min="6" max="6" width="16.81640625" style="15" customWidth="1"/>
    <col min="7" max="7" width="45.1796875" style="15" customWidth="1"/>
    <col min="8" max="8" width="8.81640625" style="15"/>
    <col min="9" max="9" width="15.1796875" style="15" customWidth="1"/>
    <col min="10" max="10" width="33.453125" style="15" customWidth="1"/>
    <col min="11" max="16384" width="8.81640625" style="15"/>
  </cols>
  <sheetData>
    <row r="1" spans="1:10" ht="23.5" x14ac:dyDescent="0.55000000000000004">
      <c r="A1" s="165" t="s">
        <v>618</v>
      </c>
      <c r="B1" s="165"/>
      <c r="C1" s="165"/>
    </row>
    <row r="2" spans="1:10" ht="15" thickBot="1" x14ac:dyDescent="0.4">
      <c r="A2" s="140" t="str">
        <f>CONCATENATE('Gegevens zorgaanbieder'!B7," ",'Gegevens zorgaanbieder'!B5)</f>
        <v xml:space="preserve"> </v>
      </c>
      <c r="B2" s="130"/>
    </row>
    <row r="3" spans="1:10" s="17" customFormat="1" x14ac:dyDescent="0.35">
      <c r="A3" s="33" t="s">
        <v>1</v>
      </c>
      <c r="B3" s="34"/>
      <c r="C3" s="35"/>
      <c r="F3" s="137"/>
      <c r="G3" s="137"/>
    </row>
    <row r="4" spans="1:10" x14ac:dyDescent="0.35">
      <c r="A4" s="21" t="s">
        <v>8</v>
      </c>
      <c r="B4" s="68">
        <f>'Aanvullende informatie'!C36-'Aanvullende informatie'!C35-'Aanvullende informatie'!C33+'Aanvullende informatie'!C48</f>
        <v>0</v>
      </c>
      <c r="C4" s="129"/>
      <c r="E4" s="50"/>
      <c r="F4" s="138"/>
      <c r="G4" s="139"/>
    </row>
    <row r="5" spans="1:10" x14ac:dyDescent="0.35">
      <c r="A5" s="21" t="s">
        <v>2</v>
      </c>
      <c r="B5" s="68">
        <f>'Aanvullende informatie'!C33</f>
        <v>0</v>
      </c>
      <c r="C5" s="22"/>
      <c r="E5" s="50"/>
      <c r="F5" s="138"/>
      <c r="G5" s="139"/>
    </row>
    <row r="6" spans="1:10" x14ac:dyDescent="0.35">
      <c r="A6" s="21" t="s">
        <v>3</v>
      </c>
      <c r="B6" s="68">
        <f>'Aanvullende informatie'!C35</f>
        <v>0</v>
      </c>
      <c r="C6" s="22"/>
      <c r="E6" s="50"/>
      <c r="F6" s="138"/>
      <c r="G6" s="139"/>
    </row>
    <row r="7" spans="1:10" x14ac:dyDescent="0.35">
      <c r="A7" s="21" t="s">
        <v>4</v>
      </c>
      <c r="B7" s="145"/>
      <c r="C7" s="22"/>
      <c r="F7" s="138"/>
      <c r="G7" s="139"/>
    </row>
    <row r="8" spans="1:10" x14ac:dyDescent="0.35">
      <c r="A8" s="21" t="s">
        <v>5</v>
      </c>
      <c r="B8" s="145"/>
      <c r="C8" s="22"/>
      <c r="F8" s="138"/>
      <c r="G8" s="139"/>
    </row>
    <row r="9" spans="1:10" x14ac:dyDescent="0.35">
      <c r="A9" s="21" t="s">
        <v>6</v>
      </c>
      <c r="B9" s="145"/>
      <c r="C9" s="22"/>
      <c r="F9" s="138"/>
      <c r="G9" s="139"/>
    </row>
    <row r="10" spans="1:10" x14ac:dyDescent="0.35">
      <c r="A10" s="21" t="s">
        <v>665</v>
      </c>
      <c r="B10" s="145"/>
      <c r="C10" s="22"/>
      <c r="E10" s="50"/>
      <c r="F10" s="138"/>
      <c r="G10" s="138"/>
    </row>
    <row r="11" spans="1:10" x14ac:dyDescent="0.35">
      <c r="A11" s="21" t="s">
        <v>671</v>
      </c>
      <c r="B11" s="145"/>
      <c r="C11" s="22"/>
      <c r="E11" s="50"/>
      <c r="F11" s="138"/>
      <c r="G11" s="138"/>
    </row>
    <row r="12" spans="1:10" ht="15" thickBot="1" x14ac:dyDescent="0.4">
      <c r="A12" s="28"/>
      <c r="B12" s="29"/>
      <c r="C12" s="30">
        <f>SUM(B4:B11)</f>
        <v>0</v>
      </c>
      <c r="E12" s="32"/>
      <c r="F12" s="138"/>
      <c r="G12" s="138"/>
    </row>
    <row r="13" spans="1:10" ht="15" thickBot="1" x14ac:dyDescent="0.4"/>
    <row r="14" spans="1:10" x14ac:dyDescent="0.35">
      <c r="A14" s="33" t="s">
        <v>7</v>
      </c>
      <c r="B14" s="34"/>
      <c r="C14" s="35"/>
      <c r="D14" s="17"/>
      <c r="E14" s="17"/>
      <c r="F14" s="17"/>
      <c r="G14" s="17"/>
      <c r="H14" s="17"/>
    </row>
    <row r="15" spans="1:10" s="17" customFormat="1" x14ac:dyDescent="0.35">
      <c r="A15" s="21" t="s">
        <v>663</v>
      </c>
      <c r="B15" s="145"/>
      <c r="C15" s="22"/>
      <c r="D15" s="15"/>
      <c r="E15" s="15"/>
      <c r="F15" s="15"/>
      <c r="G15" s="15"/>
      <c r="H15" s="15"/>
      <c r="I15" s="15"/>
      <c r="J15" s="15"/>
    </row>
    <row r="16" spans="1:10" s="17" customFormat="1" x14ac:dyDescent="0.35">
      <c r="A16" s="21" t="s">
        <v>664</v>
      </c>
      <c r="B16" s="145"/>
      <c r="C16" s="22"/>
      <c r="D16" s="15"/>
      <c r="E16" s="15"/>
      <c r="F16" s="15"/>
      <c r="G16" s="15"/>
      <c r="H16" s="15"/>
      <c r="I16" s="15"/>
      <c r="J16" s="15"/>
    </row>
    <row r="17" spans="1:10" x14ac:dyDescent="0.35">
      <c r="A17" s="21" t="s">
        <v>32</v>
      </c>
      <c r="B17" s="145"/>
      <c r="C17" s="22"/>
      <c r="I17" s="17"/>
      <c r="J17" s="17"/>
    </row>
    <row r="18" spans="1:10" x14ac:dyDescent="0.35">
      <c r="A18" s="21" t="s">
        <v>39</v>
      </c>
      <c r="B18" s="68">
        <f>'Aanvullende informatie'!C65+'Aanvullende informatie'!C70</f>
        <v>0</v>
      </c>
      <c r="C18" s="22"/>
      <c r="E18" s="50"/>
    </row>
    <row r="19" spans="1:10" x14ac:dyDescent="0.35">
      <c r="A19" s="21" t="s">
        <v>661</v>
      </c>
      <c r="B19" s="145"/>
      <c r="C19" s="22"/>
    </row>
    <row r="20" spans="1:10" x14ac:dyDescent="0.35">
      <c r="A20" s="21" t="s">
        <v>33</v>
      </c>
      <c r="B20" s="20"/>
      <c r="C20" s="22"/>
    </row>
    <row r="21" spans="1:10" x14ac:dyDescent="0.35">
      <c r="A21" s="21" t="s">
        <v>34</v>
      </c>
      <c r="B21" s="20"/>
      <c r="C21" s="22"/>
    </row>
    <row r="22" spans="1:10" x14ac:dyDescent="0.35">
      <c r="A22" s="21" t="s">
        <v>37</v>
      </c>
      <c r="B22" s="145"/>
      <c r="C22" s="22"/>
    </row>
    <row r="23" spans="1:10" x14ac:dyDescent="0.35">
      <c r="A23" s="21" t="s">
        <v>38</v>
      </c>
      <c r="B23" s="145"/>
      <c r="C23" s="22"/>
    </row>
    <row r="24" spans="1:10" x14ac:dyDescent="0.35">
      <c r="A24" s="135" t="s">
        <v>657</v>
      </c>
      <c r="B24" s="145"/>
      <c r="C24" s="22"/>
      <c r="E24" s="50"/>
    </row>
    <row r="25" spans="1:10" x14ac:dyDescent="0.35">
      <c r="A25" s="21" t="s">
        <v>48</v>
      </c>
      <c r="B25" s="145"/>
      <c r="C25" s="22"/>
      <c r="E25" s="50"/>
    </row>
    <row r="26" spans="1:10" x14ac:dyDescent="0.35">
      <c r="A26" s="21" t="s">
        <v>35</v>
      </c>
      <c r="B26" s="145"/>
      <c r="C26" s="22"/>
    </row>
    <row r="27" spans="1:10" x14ac:dyDescent="0.35">
      <c r="A27" s="51" t="s">
        <v>52</v>
      </c>
      <c r="B27" s="147"/>
      <c r="C27" s="62"/>
      <c r="E27" s="50"/>
    </row>
    <row r="28" spans="1:10" ht="15" thickBot="1" x14ac:dyDescent="0.4">
      <c r="A28" s="28"/>
      <c r="B28" s="29"/>
      <c r="C28" s="30">
        <f>SUM(B15:B27)</f>
        <v>0</v>
      </c>
    </row>
    <row r="29" spans="1:10" ht="15" thickBot="1" x14ac:dyDescent="0.4"/>
    <row r="30" spans="1:10" x14ac:dyDescent="0.35">
      <c r="A30" s="55" t="s">
        <v>49</v>
      </c>
      <c r="B30" s="56"/>
      <c r="C30" s="57"/>
      <c r="E30" s="50"/>
    </row>
    <row r="31" spans="1:10" x14ac:dyDescent="0.35">
      <c r="A31" s="76" t="s">
        <v>50</v>
      </c>
      <c r="B31" s="20"/>
      <c r="C31" s="22"/>
      <c r="E31" s="50"/>
    </row>
    <row r="32" spans="1:10" x14ac:dyDescent="0.35">
      <c r="A32" s="36" t="s">
        <v>666</v>
      </c>
      <c r="B32" s="145"/>
      <c r="C32" s="22"/>
      <c r="E32" s="50"/>
    </row>
    <row r="33" spans="1:10" x14ac:dyDescent="0.35">
      <c r="A33" s="36" t="s">
        <v>667</v>
      </c>
      <c r="B33" s="145"/>
      <c r="C33" s="22"/>
      <c r="E33" s="32"/>
    </row>
    <row r="34" spans="1:10" x14ac:dyDescent="0.35">
      <c r="A34" s="21" t="s">
        <v>18</v>
      </c>
      <c r="B34" s="145"/>
      <c r="C34" s="22"/>
      <c r="E34" s="50"/>
    </row>
    <row r="35" spans="1:10" ht="15" thickBot="1" x14ac:dyDescent="0.4">
      <c r="A35" s="28"/>
      <c r="B35" s="29"/>
      <c r="C35" s="30">
        <f>SUM(B31:B34)</f>
        <v>0</v>
      </c>
    </row>
    <row r="36" spans="1:10" ht="15" thickBot="1" x14ac:dyDescent="0.4"/>
    <row r="37" spans="1:10" ht="15" thickBot="1" x14ac:dyDescent="0.4">
      <c r="A37" s="81" t="s">
        <v>36</v>
      </c>
      <c r="B37" s="82"/>
      <c r="C37" s="83">
        <f>C12+C28+C35</f>
        <v>0</v>
      </c>
      <c r="D37" s="17"/>
      <c r="E37" s="17"/>
      <c r="F37" s="17"/>
      <c r="G37" s="17"/>
      <c r="H37" s="17"/>
    </row>
    <row r="38" spans="1:10" s="17" customFormat="1" ht="15" thickBot="1" x14ac:dyDescent="0.4">
      <c r="A38" s="15"/>
      <c r="B38" s="16"/>
      <c r="C38" s="31"/>
      <c r="D38" s="15"/>
      <c r="E38" s="15"/>
      <c r="F38" s="15"/>
      <c r="G38" s="15"/>
      <c r="H38" s="15"/>
      <c r="I38" s="15"/>
      <c r="J38" s="15"/>
    </row>
    <row r="39" spans="1:10" x14ac:dyDescent="0.35">
      <c r="A39" s="84" t="s">
        <v>53</v>
      </c>
      <c r="B39" s="85"/>
      <c r="C39" s="86" t="str">
        <f>IFERROR(C37/'Aanvullende informatie'!C4,"")</f>
        <v/>
      </c>
      <c r="D39" s="32"/>
      <c r="E39" s="32"/>
      <c r="F39" s="32"/>
      <c r="G39" s="32"/>
      <c r="H39" s="32"/>
      <c r="I39" s="17"/>
      <c r="J39" s="17"/>
    </row>
    <row r="40" spans="1:10" s="32" customFormat="1" x14ac:dyDescent="0.35">
      <c r="A40" s="87" t="s">
        <v>13</v>
      </c>
      <c r="B40" s="37"/>
      <c r="C40" s="88" t="str">
        <f>IFERROR(C39/365,"")</f>
        <v/>
      </c>
      <c r="E40" s="63"/>
      <c r="F40" s="63"/>
      <c r="G40" s="63"/>
      <c r="H40" s="63"/>
      <c r="I40" s="15"/>
      <c r="J40" s="15"/>
    </row>
    <row r="41" spans="1:10" s="32" customFormat="1" x14ac:dyDescent="0.35">
      <c r="A41" s="87" t="s">
        <v>54</v>
      </c>
      <c r="B41" s="37"/>
      <c r="C41" s="88" t="str">
        <f>IFERROR(C37/'Aanvullende informatie'!C6,"")</f>
        <v/>
      </c>
      <c r="E41" s="63"/>
      <c r="F41" s="63"/>
      <c r="G41" s="63"/>
      <c r="H41" s="63"/>
    </row>
    <row r="42" spans="1:10" s="32" customFormat="1" x14ac:dyDescent="0.35">
      <c r="A42" s="21" t="s">
        <v>43</v>
      </c>
      <c r="B42" s="20"/>
      <c r="C42" s="88">
        <f>C37-'Inzicht reguliere bekostiging'!D15+'Inzicht reguliere bekostiging'!D11</f>
        <v>0</v>
      </c>
      <c r="I42" s="63"/>
      <c r="J42" s="63"/>
    </row>
    <row r="43" spans="1:10" s="32" customFormat="1" x14ac:dyDescent="0.35">
      <c r="A43" s="21" t="s">
        <v>55</v>
      </c>
      <c r="B43" s="20"/>
      <c r="C43" s="88" t="str">
        <f>IFERROR(C42/'Aanvullende informatie'!C5,"")</f>
        <v/>
      </c>
      <c r="D43" s="15"/>
      <c r="E43" s="63"/>
      <c r="F43" s="15"/>
      <c r="G43" s="15"/>
      <c r="H43" s="15"/>
      <c r="I43" s="63"/>
      <c r="J43" s="63"/>
    </row>
    <row r="44" spans="1:10" ht="15" thickBot="1" x14ac:dyDescent="0.4">
      <c r="A44" s="28" t="s">
        <v>56</v>
      </c>
      <c r="B44" s="29"/>
      <c r="C44" s="109" t="str">
        <f>IFERROR(C42/'Aanvullende informatie'!C6,"")</f>
        <v/>
      </c>
      <c r="D44" s="124"/>
      <c r="E44" s="63"/>
      <c r="I44" s="32"/>
      <c r="J44" s="32"/>
    </row>
  </sheetData>
  <sheetProtection algorithmName="SHA-512" hashValue="qQITIw9Bbp45+0zpXDJPS0Uo3pLvdbABlDD5W77TIpvf6V6A90XHNidziMtBcbkUnll7KFVn1P+KyUVSLVayUg==" saltValue="+0mFryfCdBHY84LNj0vMOg==" spinCount="100000" sheet="1" objects="1" scenarios="1"/>
  <mergeCells count="1">
    <mergeCell ref="A1:C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1AD63-1F8A-45D7-949A-241B7BA098CD}">
  <dimension ref="A1:J70"/>
  <sheetViews>
    <sheetView topLeftCell="A16" workbookViewId="0">
      <selection activeCell="C15" sqref="C15"/>
    </sheetView>
  </sheetViews>
  <sheetFormatPr defaultColWidth="8.81640625" defaultRowHeight="14.5" x14ac:dyDescent="0.35"/>
  <cols>
    <col min="1" max="1" width="52" style="2" bestFit="1" customWidth="1"/>
    <col min="2" max="2" width="19.81640625" style="4" customWidth="1"/>
    <col min="3" max="3" width="25.81640625" style="2" customWidth="1"/>
    <col min="4" max="4" width="9.81640625" style="2" bestFit="1" customWidth="1"/>
    <col min="5" max="16384" width="8.81640625" style="2"/>
  </cols>
  <sheetData>
    <row r="1" spans="1:10" ht="23.5" x14ac:dyDescent="0.35">
      <c r="A1" s="166" t="s">
        <v>619</v>
      </c>
      <c r="B1" s="166"/>
      <c r="C1" s="166"/>
    </row>
    <row r="2" spans="1:10" ht="15.5" x14ac:dyDescent="0.35">
      <c r="A2" s="140" t="str">
        <f>CONCATENATE('Gegevens zorgaanbieder'!B7," ",'Gegevens zorgaanbieder'!B5)</f>
        <v xml:space="preserve"> </v>
      </c>
      <c r="B2" s="110"/>
      <c r="C2" s="110"/>
    </row>
    <row r="3" spans="1:10" x14ac:dyDescent="0.35">
      <c r="A3" s="58" t="s">
        <v>41</v>
      </c>
      <c r="B3" s="58"/>
      <c r="C3" s="59"/>
    </row>
    <row r="4" spans="1:10" x14ac:dyDescent="0.35">
      <c r="A4" s="60" t="s">
        <v>613</v>
      </c>
      <c r="B4" s="60"/>
      <c r="C4" s="148"/>
    </row>
    <row r="5" spans="1:10" x14ac:dyDescent="0.35">
      <c r="A5" s="60" t="s">
        <v>614</v>
      </c>
      <c r="B5" s="60"/>
      <c r="C5" s="61">
        <f>IFERROR(C4*365,"")</f>
        <v>0</v>
      </c>
      <c r="E5" s="49"/>
    </row>
    <row r="6" spans="1:10" x14ac:dyDescent="0.35">
      <c r="A6" s="60" t="s">
        <v>637</v>
      </c>
      <c r="B6" s="60"/>
      <c r="C6" s="148"/>
      <c r="E6" s="49"/>
    </row>
    <row r="7" spans="1:10" ht="15" thickBot="1" x14ac:dyDescent="0.4">
      <c r="B7" s="2"/>
      <c r="C7" s="4"/>
    </row>
    <row r="8" spans="1:10" s="1" customFormat="1" ht="29" x14ac:dyDescent="0.35">
      <c r="A8" s="10" t="s">
        <v>51</v>
      </c>
      <c r="B8" s="73"/>
      <c r="C8" s="11" t="s">
        <v>69</v>
      </c>
    </row>
    <row r="9" spans="1:10" s="1" customFormat="1" x14ac:dyDescent="0.35">
      <c r="A9" s="5" t="s">
        <v>57</v>
      </c>
      <c r="B9" s="74"/>
      <c r="C9" s="149" t="s">
        <v>660</v>
      </c>
    </row>
    <row r="10" spans="1:10" s="1" customFormat="1" x14ac:dyDescent="0.35">
      <c r="A10" s="5" t="s">
        <v>64</v>
      </c>
      <c r="B10" s="74"/>
      <c r="C10" s="150"/>
      <c r="E10" s="49"/>
      <c r="F10" s="90"/>
      <c r="G10" s="90"/>
    </row>
    <row r="11" spans="1:10" s="1" customFormat="1" x14ac:dyDescent="0.35">
      <c r="A11" s="5" t="s">
        <v>65</v>
      </c>
      <c r="B11" s="74"/>
      <c r="C11" s="150" t="s">
        <v>660</v>
      </c>
      <c r="E11" s="49"/>
      <c r="F11" s="90"/>
      <c r="G11" s="90"/>
    </row>
    <row r="12" spans="1:10" s="1" customFormat="1" x14ac:dyDescent="0.35">
      <c r="A12" s="5" t="s">
        <v>67</v>
      </c>
      <c r="B12" s="74"/>
      <c r="C12" s="150" t="s">
        <v>660</v>
      </c>
      <c r="E12" s="90"/>
      <c r="F12" s="90"/>
      <c r="G12" s="90"/>
    </row>
    <row r="13" spans="1:10" s="1" customFormat="1" x14ac:dyDescent="0.35">
      <c r="A13" s="5" t="s">
        <v>68</v>
      </c>
      <c r="B13" s="74"/>
      <c r="C13" s="150" t="s">
        <v>660</v>
      </c>
      <c r="E13" s="91"/>
      <c r="F13" s="91"/>
      <c r="G13" s="91"/>
      <c r="H13" s="66"/>
      <c r="I13" s="66"/>
      <c r="J13" s="65"/>
    </row>
    <row r="14" spans="1:10" s="1" customFormat="1" x14ac:dyDescent="0.35">
      <c r="A14" s="5" t="s">
        <v>66</v>
      </c>
      <c r="B14" s="74"/>
      <c r="C14" s="151"/>
      <c r="E14" s="49"/>
      <c r="F14" s="91"/>
      <c r="G14" s="91"/>
      <c r="H14" s="66"/>
      <c r="I14" s="66"/>
      <c r="J14" s="65"/>
    </row>
    <row r="15" spans="1:10" s="1" customFormat="1" x14ac:dyDescent="0.35">
      <c r="A15" s="5" t="s">
        <v>58</v>
      </c>
      <c r="B15" s="74"/>
      <c r="C15" s="71">
        <f>SUM(C10:C13)</f>
        <v>0</v>
      </c>
      <c r="E15" s="64"/>
    </row>
    <row r="16" spans="1:10" s="1" customFormat="1" ht="15" thickBot="1" x14ac:dyDescent="0.4">
      <c r="A16" s="12" t="s">
        <v>59</v>
      </c>
      <c r="B16" s="75"/>
      <c r="C16" s="72" t="str">
        <f>IFERROR(C15/C9,"")</f>
        <v/>
      </c>
      <c r="E16" s="64"/>
    </row>
    <row r="17" spans="1:5" ht="15" thickBot="1" x14ac:dyDescent="0.4">
      <c r="B17" s="2"/>
      <c r="C17" s="4"/>
    </row>
    <row r="18" spans="1:5" x14ac:dyDescent="0.35">
      <c r="A18" s="10" t="s">
        <v>19</v>
      </c>
      <c r="B18" s="73"/>
      <c r="C18" s="14" t="s">
        <v>70</v>
      </c>
    </row>
    <row r="19" spans="1:5" ht="29.5" customHeight="1" x14ac:dyDescent="0.35">
      <c r="A19" s="78" t="s">
        <v>702</v>
      </c>
      <c r="B19" s="77"/>
      <c r="C19" s="9"/>
    </row>
    <row r="20" spans="1:5" x14ac:dyDescent="0.35">
      <c r="A20" s="5" t="s">
        <v>15</v>
      </c>
      <c r="B20" s="60"/>
      <c r="C20" s="152"/>
    </row>
    <row r="21" spans="1:5" x14ac:dyDescent="0.35">
      <c r="A21" s="5" t="s">
        <v>16</v>
      </c>
      <c r="B21" s="60"/>
      <c r="C21" s="152"/>
    </row>
    <row r="22" spans="1:5" x14ac:dyDescent="0.35">
      <c r="A22" s="5" t="s">
        <v>18</v>
      </c>
      <c r="B22" s="60"/>
      <c r="C22" s="6">
        <f>C33</f>
        <v>0</v>
      </c>
      <c r="D22" s="80"/>
    </row>
    <row r="23" spans="1:5" x14ac:dyDescent="0.35">
      <c r="A23" s="5" t="s">
        <v>17</v>
      </c>
      <c r="B23" s="60"/>
      <c r="C23" s="6">
        <f>C48</f>
        <v>0</v>
      </c>
      <c r="D23" s="80"/>
    </row>
    <row r="24" spans="1:5" s="1" customFormat="1" ht="15" thickBot="1" x14ac:dyDescent="0.4">
      <c r="A24" s="7" t="s">
        <v>31</v>
      </c>
      <c r="B24" s="79"/>
      <c r="C24" s="8">
        <f>SUM(C20:C23)</f>
        <v>0</v>
      </c>
    </row>
    <row r="25" spans="1:5" ht="15" thickBot="1" x14ac:dyDescent="0.4">
      <c r="B25" s="3"/>
    </row>
    <row r="26" spans="1:5" x14ac:dyDescent="0.35">
      <c r="A26" s="13" t="s">
        <v>22</v>
      </c>
      <c r="B26" s="42" t="s">
        <v>61</v>
      </c>
      <c r="C26" s="14" t="s">
        <v>70</v>
      </c>
      <c r="E26" s="64"/>
    </row>
    <row r="27" spans="1:5" x14ac:dyDescent="0.35">
      <c r="A27" s="5" t="s">
        <v>23</v>
      </c>
      <c r="B27" s="148"/>
      <c r="C27" s="152"/>
      <c r="E27" s="64"/>
    </row>
    <row r="28" spans="1:5" x14ac:dyDescent="0.35">
      <c r="A28" s="5" t="s">
        <v>24</v>
      </c>
      <c r="B28" s="148"/>
      <c r="C28" s="152"/>
      <c r="E28" s="64"/>
    </row>
    <row r="29" spans="1:5" x14ac:dyDescent="0.35">
      <c r="A29" s="5" t="s">
        <v>25</v>
      </c>
      <c r="B29" s="148"/>
      <c r="C29" s="152"/>
    </row>
    <row r="30" spans="1:5" x14ac:dyDescent="0.35">
      <c r="A30" s="5" t="s">
        <v>26</v>
      </c>
      <c r="B30" s="148"/>
      <c r="C30" s="152"/>
    </row>
    <row r="31" spans="1:5" x14ac:dyDescent="0.35">
      <c r="A31" s="5" t="s">
        <v>27</v>
      </c>
      <c r="B31" s="148"/>
      <c r="C31" s="152"/>
    </row>
    <row r="32" spans="1:5" x14ac:dyDescent="0.35">
      <c r="A32" s="5" t="s">
        <v>28</v>
      </c>
      <c r="B32" s="148"/>
      <c r="C32" s="152"/>
    </row>
    <row r="33" spans="1:8" x14ac:dyDescent="0.35">
      <c r="A33" s="148" t="s">
        <v>30</v>
      </c>
      <c r="B33" s="148"/>
      <c r="C33" s="152"/>
    </row>
    <row r="34" spans="1:8" x14ac:dyDescent="0.35">
      <c r="A34" s="5" t="s">
        <v>29</v>
      </c>
      <c r="B34" s="148"/>
      <c r="C34" s="152"/>
    </row>
    <row r="35" spans="1:8" x14ac:dyDescent="0.35">
      <c r="A35" s="5" t="s">
        <v>3</v>
      </c>
      <c r="B35" s="148"/>
      <c r="C35" s="152"/>
    </row>
    <row r="36" spans="1:8" s="1" customFormat="1" ht="15" thickBot="1" x14ac:dyDescent="0.4">
      <c r="A36" s="43" t="s">
        <v>42</v>
      </c>
      <c r="B36" s="89">
        <f>SUM(B27:B35)</f>
        <v>0</v>
      </c>
      <c r="C36" s="45">
        <f>SUM(C27:C35)</f>
        <v>0</v>
      </c>
    </row>
    <row r="37" spans="1:8" ht="15" thickBot="1" x14ac:dyDescent="0.4"/>
    <row r="38" spans="1:8" s="1" customFormat="1" x14ac:dyDescent="0.35">
      <c r="A38" s="13" t="s">
        <v>11</v>
      </c>
      <c r="B38" s="42" t="s">
        <v>61</v>
      </c>
      <c r="C38" s="14" t="s">
        <v>70</v>
      </c>
      <c r="E38" s="49"/>
    </row>
    <row r="39" spans="1:8" x14ac:dyDescent="0.35">
      <c r="A39" s="5" t="s">
        <v>60</v>
      </c>
      <c r="B39" s="148"/>
      <c r="C39" s="152"/>
    </row>
    <row r="40" spans="1:8" x14ac:dyDescent="0.35">
      <c r="A40" s="5" t="s">
        <v>12</v>
      </c>
      <c r="B40" s="148"/>
      <c r="C40" s="152"/>
    </row>
    <row r="41" spans="1:8" x14ac:dyDescent="0.35">
      <c r="A41" s="5" t="s">
        <v>631</v>
      </c>
      <c r="B41" s="148"/>
      <c r="C41" s="152"/>
    </row>
    <row r="42" spans="1:8" x14ac:dyDescent="0.35">
      <c r="A42" s="5" t="s">
        <v>632</v>
      </c>
      <c r="B42" s="148"/>
      <c r="C42" s="152"/>
    </row>
    <row r="43" spans="1:8" x14ac:dyDescent="0.35">
      <c r="A43" s="5" t="s">
        <v>633</v>
      </c>
      <c r="B43" s="148"/>
      <c r="C43" s="152"/>
    </row>
    <row r="44" spans="1:8" x14ac:dyDescent="0.35">
      <c r="A44" s="5" t="s">
        <v>634</v>
      </c>
      <c r="B44" s="148"/>
      <c r="C44" s="152"/>
    </row>
    <row r="45" spans="1:8" x14ac:dyDescent="0.35">
      <c r="A45" s="5" t="s">
        <v>635</v>
      </c>
      <c r="B45" s="148"/>
      <c r="C45" s="152"/>
    </row>
    <row r="46" spans="1:8" x14ac:dyDescent="0.35">
      <c r="A46" s="5" t="s">
        <v>20</v>
      </c>
      <c r="B46" s="148"/>
      <c r="C46" s="153"/>
    </row>
    <row r="47" spans="1:8" x14ac:dyDescent="0.35">
      <c r="A47" s="5" t="s">
        <v>636</v>
      </c>
      <c r="B47" s="148"/>
      <c r="C47" s="153"/>
      <c r="G47" s="1"/>
      <c r="H47" s="1"/>
    </row>
    <row r="48" spans="1:8" s="1" customFormat="1" ht="15" thickBot="1" x14ac:dyDescent="0.4">
      <c r="A48" s="43" t="s">
        <v>42</v>
      </c>
      <c r="B48" s="69">
        <f>SUM(B39:B47)</f>
        <v>0</v>
      </c>
      <c r="C48" s="8">
        <f>SUM(C39:C47)</f>
        <v>0</v>
      </c>
      <c r="G48" s="2"/>
      <c r="H48" s="2"/>
    </row>
    <row r="49" spans="1:5" ht="15" thickBot="1" x14ac:dyDescent="0.4"/>
    <row r="50" spans="1:5" ht="16" thickBot="1" x14ac:dyDescent="0.4">
      <c r="A50" s="92" t="s">
        <v>44</v>
      </c>
    </row>
    <row r="51" spans="1:5" x14ac:dyDescent="0.35">
      <c r="A51" s="93" t="s">
        <v>41</v>
      </c>
      <c r="B51" s="94"/>
    </row>
    <row r="52" spans="1:5" ht="15" thickBot="1" x14ac:dyDescent="0.4">
      <c r="A52" s="12" t="s">
        <v>40</v>
      </c>
      <c r="B52" s="154"/>
    </row>
    <row r="53" spans="1:5" ht="15" thickBot="1" x14ac:dyDescent="0.4">
      <c r="A53" s="47"/>
    </row>
    <row r="54" spans="1:5" x14ac:dyDescent="0.35">
      <c r="A54" s="93" t="s">
        <v>62</v>
      </c>
      <c r="B54" s="95" t="s">
        <v>61</v>
      </c>
      <c r="C54" s="94" t="s">
        <v>70</v>
      </c>
      <c r="E54" s="49"/>
    </row>
    <row r="55" spans="1:5" x14ac:dyDescent="0.35">
      <c r="A55" s="5" t="s">
        <v>23</v>
      </c>
      <c r="B55" s="148" t="s">
        <v>660</v>
      </c>
      <c r="C55" s="152"/>
      <c r="E55" s="49"/>
    </row>
    <row r="56" spans="1:5" x14ac:dyDescent="0.35">
      <c r="A56" s="5" t="s">
        <v>24</v>
      </c>
      <c r="B56" s="148"/>
      <c r="C56" s="152"/>
    </row>
    <row r="57" spans="1:5" x14ac:dyDescent="0.35">
      <c r="A57" s="5" t="s">
        <v>25</v>
      </c>
      <c r="B57" s="148"/>
      <c r="C57" s="152"/>
      <c r="E57" s="49"/>
    </row>
    <row r="58" spans="1:5" x14ac:dyDescent="0.35">
      <c r="A58" s="5" t="s">
        <v>26</v>
      </c>
      <c r="B58" s="148"/>
      <c r="C58" s="152"/>
    </row>
    <row r="59" spans="1:5" x14ac:dyDescent="0.35">
      <c r="A59" s="5" t="s">
        <v>27</v>
      </c>
      <c r="B59" s="148"/>
      <c r="C59" s="152"/>
    </row>
    <row r="60" spans="1:5" x14ac:dyDescent="0.35">
      <c r="A60" s="5" t="s">
        <v>28</v>
      </c>
      <c r="B60" s="148"/>
      <c r="C60" s="152"/>
    </row>
    <row r="61" spans="1:5" x14ac:dyDescent="0.35">
      <c r="A61" s="5" t="s">
        <v>30</v>
      </c>
      <c r="B61" s="148"/>
      <c r="C61" s="152"/>
    </row>
    <row r="62" spans="1:5" x14ac:dyDescent="0.35">
      <c r="A62" s="5" t="s">
        <v>29</v>
      </c>
      <c r="B62" s="148"/>
      <c r="C62" s="152"/>
    </row>
    <row r="63" spans="1:5" x14ac:dyDescent="0.35">
      <c r="A63" s="5" t="s">
        <v>3</v>
      </c>
      <c r="B63" s="148"/>
      <c r="C63" s="152"/>
    </row>
    <row r="64" spans="1:5" x14ac:dyDescent="0.35">
      <c r="A64" s="67" t="s">
        <v>17</v>
      </c>
      <c r="B64" s="155"/>
      <c r="C64" s="156"/>
    </row>
    <row r="65" spans="1:3" ht="15" thickBot="1" x14ac:dyDescent="0.4">
      <c r="A65" s="43" t="s">
        <v>42</v>
      </c>
      <c r="B65" s="70">
        <f>SUM(B55:B64)</f>
        <v>0</v>
      </c>
      <c r="C65" s="45">
        <f>SUM(C55:C64)</f>
        <v>0</v>
      </c>
    </row>
    <row r="66" spans="1:3" ht="15" thickBot="1" x14ac:dyDescent="0.4"/>
    <row r="67" spans="1:3" x14ac:dyDescent="0.35">
      <c r="A67" s="93" t="s">
        <v>63</v>
      </c>
      <c r="B67" s="95"/>
      <c r="C67" s="94" t="s">
        <v>0</v>
      </c>
    </row>
    <row r="68" spans="1:3" x14ac:dyDescent="0.35">
      <c r="A68" s="48" t="s">
        <v>45</v>
      </c>
      <c r="B68" s="41"/>
      <c r="C68" s="152"/>
    </row>
    <row r="69" spans="1:3" x14ac:dyDescent="0.35">
      <c r="A69" s="48" t="s">
        <v>46</v>
      </c>
      <c r="B69" s="41"/>
      <c r="C69" s="152"/>
    </row>
    <row r="70" spans="1:3" ht="15" thickBot="1" x14ac:dyDescent="0.4">
      <c r="A70" s="43" t="s">
        <v>42</v>
      </c>
      <c r="B70" s="44"/>
      <c r="C70" s="45">
        <f>SUM(C68:C69)</f>
        <v>0</v>
      </c>
    </row>
  </sheetData>
  <sheetProtection algorithmName="SHA-512" hashValue="Rk0x58tKm+jW8F2/fje+qS4XzzVNzG9PViZGkZMRdJu8ob5zeRIla2RE5ylh6jv76lajGRf159wBfv1alIpxYw==" saltValue="d+/by6jVBYWHlb5VIzflog==" spinCount="100000" sheet="1" objects="1" scenarios="1"/>
  <mergeCells count="1">
    <mergeCell ref="A1:C1"/>
  </mergeCells>
  <dataValidations count="1">
    <dataValidation type="list" allowBlank="1" showInputMessage="1" showErrorMessage="1" sqref="C14" xr:uid="{DF68F785-D71B-40E9-B345-18CD52C68540}">
      <formula1>"wakend,slapend,combinatie"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D71C2-E4B6-4C81-8CBA-055465DA55AF}">
  <dimension ref="A1:F43"/>
  <sheetViews>
    <sheetView workbookViewId="0">
      <selection activeCell="A4" sqref="A4"/>
    </sheetView>
  </sheetViews>
  <sheetFormatPr defaultColWidth="8.81640625" defaultRowHeight="14.5" x14ac:dyDescent="0.35"/>
  <cols>
    <col min="1" max="1" width="45.1796875" style="15" bestFit="1" customWidth="1"/>
    <col min="2" max="2" width="18.81640625" style="15" bestFit="1" customWidth="1"/>
    <col min="3" max="3" width="8.81640625" style="15"/>
    <col min="4" max="4" width="16.1796875" style="15" customWidth="1"/>
    <col min="5" max="5" width="12.54296875" style="15" bestFit="1" customWidth="1"/>
    <col min="6" max="16384" width="8.81640625" style="15"/>
  </cols>
  <sheetData>
    <row r="1" spans="1:6" ht="23.5" x14ac:dyDescent="0.55000000000000004">
      <c r="A1" s="167" t="s">
        <v>620</v>
      </c>
      <c r="B1" s="167"/>
      <c r="C1" s="167"/>
      <c r="D1" s="167"/>
    </row>
    <row r="2" spans="1:6" ht="15" thickBot="1" x14ac:dyDescent="0.4">
      <c r="A2" s="140" t="str">
        <f>CONCATENATE('Gegevens zorgaanbieder'!B7," ",'Gegevens zorgaanbieder'!B5)</f>
        <v xml:space="preserve"> </v>
      </c>
    </row>
    <row r="3" spans="1:6" x14ac:dyDescent="0.35">
      <c r="A3" s="39" t="s">
        <v>616</v>
      </c>
      <c r="B3" s="174"/>
      <c r="C3" s="175"/>
      <c r="D3" s="176"/>
    </row>
    <row r="4" spans="1:6" x14ac:dyDescent="0.35">
      <c r="A4" s="21" t="s">
        <v>612</v>
      </c>
      <c r="B4" s="171">
        <f>'Aanvullende informatie'!C4</f>
        <v>0</v>
      </c>
      <c r="C4" s="172"/>
      <c r="D4" s="173"/>
      <c r="F4" s="50"/>
    </row>
    <row r="5" spans="1:6" x14ac:dyDescent="0.35">
      <c r="A5" s="5" t="s">
        <v>614</v>
      </c>
      <c r="B5" s="171">
        <f>'Aanvullende informatie'!C5</f>
        <v>0</v>
      </c>
      <c r="C5" s="172"/>
      <c r="D5" s="173"/>
      <c r="E5" s="100"/>
      <c r="F5" s="101"/>
    </row>
    <row r="6" spans="1:6" x14ac:dyDescent="0.35">
      <c r="A6" s="21" t="s">
        <v>606</v>
      </c>
      <c r="B6" s="171">
        <f>B29</f>
        <v>0</v>
      </c>
      <c r="C6" s="172"/>
      <c r="D6" s="173"/>
      <c r="E6" s="103">
        <f>IFERROR(B6-'Aanvullende informatie'!C6,"")</f>
        <v>0</v>
      </c>
      <c r="F6" s="102" t="s">
        <v>611</v>
      </c>
    </row>
    <row r="7" spans="1:6" ht="15" thickBot="1" x14ac:dyDescent="0.4">
      <c r="A7" s="28" t="s">
        <v>662</v>
      </c>
      <c r="B7" s="168"/>
      <c r="C7" s="169"/>
      <c r="D7" s="170"/>
      <c r="F7" s="50"/>
    </row>
    <row r="8" spans="1:6" ht="15" thickBot="1" x14ac:dyDescent="0.4">
      <c r="A8" s="104"/>
      <c r="B8" s="105"/>
      <c r="C8" s="106"/>
      <c r="D8" s="106"/>
      <c r="F8" s="50"/>
    </row>
    <row r="9" spans="1:6" x14ac:dyDescent="0.35">
      <c r="A9" s="39" t="s">
        <v>615</v>
      </c>
      <c r="B9" s="107"/>
      <c r="C9" s="108"/>
      <c r="D9" s="14" t="s">
        <v>70</v>
      </c>
      <c r="F9" s="50"/>
    </row>
    <row r="10" spans="1:6" x14ac:dyDescent="0.35">
      <c r="A10" s="54" t="s">
        <v>610</v>
      </c>
      <c r="B10" s="18"/>
      <c r="C10" s="19"/>
      <c r="D10" s="46">
        <f>D29</f>
        <v>0</v>
      </c>
    </row>
    <row r="11" spans="1:6" x14ac:dyDescent="0.35">
      <c r="A11" s="21" t="s">
        <v>10</v>
      </c>
      <c r="B11" s="18"/>
      <c r="C11" s="19"/>
      <c r="D11" s="46">
        <f>D43</f>
        <v>0</v>
      </c>
    </row>
    <row r="12" spans="1:6" x14ac:dyDescent="0.35">
      <c r="A12" s="21" t="s">
        <v>21</v>
      </c>
      <c r="B12" s="18"/>
      <c r="C12" s="19"/>
      <c r="D12" s="157"/>
    </row>
    <row r="13" spans="1:6" x14ac:dyDescent="0.35">
      <c r="A13" s="21" t="s">
        <v>47</v>
      </c>
      <c r="B13" s="18"/>
      <c r="C13" s="19"/>
      <c r="D13" s="157"/>
    </row>
    <row r="14" spans="1:6" x14ac:dyDescent="0.35">
      <c r="A14" s="51" t="s">
        <v>617</v>
      </c>
      <c r="B14" s="52"/>
      <c r="C14" s="53"/>
      <c r="D14" s="158"/>
    </row>
    <row r="15" spans="1:6" ht="15" thickBot="1" x14ac:dyDescent="0.4">
      <c r="A15" s="23" t="s">
        <v>9</v>
      </c>
      <c r="B15" s="24"/>
      <c r="C15" s="25"/>
      <c r="D15" s="27">
        <f>SUM(D10:D14)</f>
        <v>0</v>
      </c>
      <c r="E15" s="31"/>
    </row>
    <row r="16" spans="1:6" ht="15" thickBot="1" x14ac:dyDescent="0.4"/>
    <row r="17" spans="1:5" x14ac:dyDescent="0.35">
      <c r="A17" s="39" t="s">
        <v>604</v>
      </c>
      <c r="B17" s="40" t="s">
        <v>607</v>
      </c>
      <c r="C17" s="40" t="s">
        <v>14</v>
      </c>
      <c r="D17" s="14" t="s">
        <v>70</v>
      </c>
      <c r="E17" s="102" t="s">
        <v>675</v>
      </c>
    </row>
    <row r="18" spans="1:5" x14ac:dyDescent="0.35">
      <c r="A18" s="159"/>
      <c r="B18" s="160"/>
      <c r="C18" s="19" t="str">
        <f>IF(A18="","",ROUND(VLOOKUP(A18,'ZZP 2022'!$A$3:$J$283,9,FALSE)*$B$7,2))</f>
        <v/>
      </c>
      <c r="D18" s="38" t="str">
        <f>IFERROR(IF(B18&gt;0,B18*C18,""),"")</f>
        <v/>
      </c>
    </row>
    <row r="19" spans="1:5" x14ac:dyDescent="0.35">
      <c r="A19" s="159"/>
      <c r="B19" s="160"/>
      <c r="C19" s="19" t="str">
        <f>IF(A19="","",ROUND(VLOOKUP(A19,'ZZP 2022'!$A$3:$J$283,9,FALSE)*$B$7,2))</f>
        <v/>
      </c>
      <c r="D19" s="38" t="str">
        <f>IFERROR(IF(B19&gt;0,B19*C19,""),"")</f>
        <v/>
      </c>
    </row>
    <row r="20" spans="1:5" x14ac:dyDescent="0.35">
      <c r="A20" s="159"/>
      <c r="B20" s="160"/>
      <c r="C20" s="19" t="str">
        <f>IF(A20="","",ROUND(VLOOKUP(A20,'ZZP 2022'!$A$3:$J$283,9,FALSE)*$B$7,2))</f>
        <v/>
      </c>
      <c r="D20" s="38" t="str">
        <f t="shared" ref="D20:D28" si="0">IFERROR(IF(B20&gt;0,B20*C20,""),"")</f>
        <v/>
      </c>
    </row>
    <row r="21" spans="1:5" x14ac:dyDescent="0.35">
      <c r="A21" s="159"/>
      <c r="B21" s="160"/>
      <c r="C21" s="19" t="str">
        <f>IF(A21="","",ROUND(VLOOKUP(A21,'ZZP 2022'!$A$3:$J$283,9,FALSE)*$B$7,2))</f>
        <v/>
      </c>
      <c r="D21" s="38" t="str">
        <f t="shared" si="0"/>
        <v/>
      </c>
      <c r="E21" s="50"/>
    </row>
    <row r="22" spans="1:5" s="17" customFormat="1" x14ac:dyDescent="0.35">
      <c r="A22" s="159"/>
      <c r="B22" s="160"/>
      <c r="C22" s="19" t="str">
        <f>IF(A22="","",ROUND(VLOOKUP(A22,'ZZP 2022'!$A$3:$J$283,9,FALSE)*$B$7,2))</f>
        <v/>
      </c>
      <c r="D22" s="38" t="str">
        <f t="shared" si="0"/>
        <v/>
      </c>
    </row>
    <row r="23" spans="1:5" x14ac:dyDescent="0.35">
      <c r="A23" s="159"/>
      <c r="B23" s="160"/>
      <c r="C23" s="19" t="str">
        <f>IF(A23="","",ROUND(VLOOKUP(A23,'ZZP 2022'!$A$3:$J$283,9,FALSE)*$B$7,2))</f>
        <v/>
      </c>
      <c r="D23" s="38" t="str">
        <f t="shared" si="0"/>
        <v/>
      </c>
    </row>
    <row r="24" spans="1:5" x14ac:dyDescent="0.35">
      <c r="A24" s="159"/>
      <c r="B24" s="160"/>
      <c r="C24" s="19" t="str">
        <f>IF(A24="","",ROUND(VLOOKUP(A24,'ZZP 2022'!$A$3:$J$283,9,FALSE)*$B$7,2))</f>
        <v/>
      </c>
      <c r="D24" s="38" t="str">
        <f t="shared" si="0"/>
        <v/>
      </c>
      <c r="E24" s="50"/>
    </row>
    <row r="25" spans="1:5" x14ac:dyDescent="0.35">
      <c r="A25" s="159"/>
      <c r="B25" s="160"/>
      <c r="C25" s="19" t="str">
        <f>IF(A25="","",ROUND(VLOOKUP(A25,'ZZP 2022'!$A$3:$J$283,9,FALSE)*$B$7,2))</f>
        <v/>
      </c>
      <c r="D25" s="38" t="str">
        <f t="shared" si="0"/>
        <v/>
      </c>
    </row>
    <row r="26" spans="1:5" x14ac:dyDescent="0.35">
      <c r="A26" s="159"/>
      <c r="B26" s="160"/>
      <c r="C26" s="19" t="str">
        <f>IF(A26="","",ROUND(VLOOKUP(A26,'ZZP 2022'!$A$3:$J$283,9,FALSE)*$B$7,2))</f>
        <v/>
      </c>
      <c r="D26" s="38" t="str">
        <f t="shared" si="0"/>
        <v/>
      </c>
    </row>
    <row r="27" spans="1:5" x14ac:dyDescent="0.35">
      <c r="A27" s="159"/>
      <c r="B27" s="160"/>
      <c r="C27" s="19" t="str">
        <f>IF(A27="","",ROUND(VLOOKUP(A27,'ZZP 2022'!$A$3:$J$283,9,FALSE)*$B$7,2))</f>
        <v/>
      </c>
      <c r="D27" s="38" t="str">
        <f t="shared" si="0"/>
        <v/>
      </c>
    </row>
    <row r="28" spans="1:5" x14ac:dyDescent="0.35">
      <c r="A28" s="159"/>
      <c r="B28" s="160"/>
      <c r="C28" s="19" t="str">
        <f>IF(A28="","",ROUND(VLOOKUP(A28,'ZZP 2022'!$A$3:$J$283,9,FALSE)*$B$7,2))</f>
        <v/>
      </c>
      <c r="D28" s="38" t="str">
        <f t="shared" si="0"/>
        <v/>
      </c>
    </row>
    <row r="29" spans="1:5" ht="15" thickBot="1" x14ac:dyDescent="0.4">
      <c r="A29" s="23" t="s">
        <v>608</v>
      </c>
      <c r="B29" s="136">
        <f>SUM(B18:B28)</f>
        <v>0</v>
      </c>
      <c r="C29" s="26"/>
      <c r="D29" s="99">
        <f t="shared" ref="D29" si="1">SUM(D18:D28)</f>
        <v>0</v>
      </c>
    </row>
    <row r="30" spans="1:5" ht="15" thickBot="1" x14ac:dyDescent="0.4"/>
    <row r="31" spans="1:5" x14ac:dyDescent="0.35">
      <c r="A31" s="39" t="s">
        <v>609</v>
      </c>
      <c r="B31" s="40" t="s">
        <v>607</v>
      </c>
      <c r="C31" s="40" t="s">
        <v>14</v>
      </c>
      <c r="D31" s="14" t="s">
        <v>70</v>
      </c>
    </row>
    <row r="32" spans="1:5" x14ac:dyDescent="0.35">
      <c r="A32" s="114" t="str">
        <f>IF(A18="","",A18)</f>
        <v/>
      </c>
      <c r="B32" s="115" t="str">
        <f>IF(B18="","",B18)</f>
        <v/>
      </c>
      <c r="C32" s="19" t="str">
        <f>IF(A32="","",VLOOKUP(A32,'ZZP 2022'!$A$3:$J$283,10,FALSE))</f>
        <v/>
      </c>
      <c r="D32" s="38" t="str">
        <f>IFERROR(IF(B32&gt;0,B32*C32,""),"")</f>
        <v/>
      </c>
    </row>
    <row r="33" spans="1:4" x14ac:dyDescent="0.35">
      <c r="A33" s="114" t="str">
        <f>IF(A19="","",A19)</f>
        <v/>
      </c>
      <c r="B33" s="115" t="str">
        <f t="shared" ref="B33:B42" si="2">IF(B19="","",B19)</f>
        <v/>
      </c>
      <c r="C33" s="19" t="str">
        <f>IF(A33="","",VLOOKUP(A33,'ZZP 2022'!$A$3:$J$283,10,FALSE))</f>
        <v/>
      </c>
      <c r="D33" s="38" t="str">
        <f>IFERROR(IF(B33&gt;0,B33*C33,""),"")</f>
        <v/>
      </c>
    </row>
    <row r="34" spans="1:4" x14ac:dyDescent="0.35">
      <c r="A34" s="114" t="str">
        <f t="shared" ref="A34:A42" si="3">IF(A20="","",A20)</f>
        <v/>
      </c>
      <c r="B34" s="115" t="str">
        <f t="shared" si="2"/>
        <v/>
      </c>
      <c r="C34" s="19" t="str">
        <f>IF(A34="","",VLOOKUP(A34,'ZZP 2022'!$A$3:$J$283,10,FALSE))</f>
        <v/>
      </c>
      <c r="D34" s="38" t="str">
        <f t="shared" ref="D34:D42" si="4">IFERROR(IF(B34&gt;0,B34*C34,""),"")</f>
        <v/>
      </c>
    </row>
    <row r="35" spans="1:4" x14ac:dyDescent="0.35">
      <c r="A35" s="114" t="str">
        <f t="shared" si="3"/>
        <v/>
      </c>
      <c r="B35" s="115" t="str">
        <f t="shared" si="2"/>
        <v/>
      </c>
      <c r="C35" s="19" t="str">
        <f>IF(A35="","",VLOOKUP(A35,'ZZP 2022'!$A$3:$J$283,10,FALSE))</f>
        <v/>
      </c>
      <c r="D35" s="38" t="str">
        <f t="shared" si="4"/>
        <v/>
      </c>
    </row>
    <row r="36" spans="1:4" x14ac:dyDescent="0.35">
      <c r="A36" s="114" t="str">
        <f t="shared" si="3"/>
        <v/>
      </c>
      <c r="B36" s="115" t="str">
        <f t="shared" si="2"/>
        <v/>
      </c>
      <c r="C36" s="19" t="str">
        <f>IF(A36="","",VLOOKUP(A36,'ZZP 2022'!$A$3:$J$283,10,FALSE))</f>
        <v/>
      </c>
      <c r="D36" s="38" t="str">
        <f t="shared" si="4"/>
        <v/>
      </c>
    </row>
    <row r="37" spans="1:4" x14ac:dyDescent="0.35">
      <c r="A37" s="114" t="str">
        <f t="shared" si="3"/>
        <v/>
      </c>
      <c r="B37" s="115" t="str">
        <f t="shared" si="2"/>
        <v/>
      </c>
      <c r="C37" s="19" t="str">
        <f>IF(A37="","",VLOOKUP(A37,'ZZP 2022'!$A$3:$J$283,10,FALSE))</f>
        <v/>
      </c>
      <c r="D37" s="38" t="str">
        <f t="shared" si="4"/>
        <v/>
      </c>
    </row>
    <row r="38" spans="1:4" x14ac:dyDescent="0.35">
      <c r="A38" s="114" t="str">
        <f t="shared" si="3"/>
        <v/>
      </c>
      <c r="B38" s="115" t="str">
        <f t="shared" si="2"/>
        <v/>
      </c>
      <c r="C38" s="19" t="str">
        <f>IF(A38="","",VLOOKUP(A38,'ZZP 2022'!$A$3:$J$283,10,FALSE))</f>
        <v/>
      </c>
      <c r="D38" s="38" t="str">
        <f t="shared" si="4"/>
        <v/>
      </c>
    </row>
    <row r="39" spans="1:4" x14ac:dyDescent="0.35">
      <c r="A39" s="114" t="str">
        <f t="shared" si="3"/>
        <v/>
      </c>
      <c r="B39" s="115" t="str">
        <f t="shared" si="2"/>
        <v/>
      </c>
      <c r="C39" s="19" t="str">
        <f>IF(A39="","",VLOOKUP(A39,'ZZP 2022'!$A$3:$J$283,10,FALSE))</f>
        <v/>
      </c>
      <c r="D39" s="38" t="str">
        <f t="shared" si="4"/>
        <v/>
      </c>
    </row>
    <row r="40" spans="1:4" x14ac:dyDescent="0.35">
      <c r="A40" s="114" t="str">
        <f t="shared" si="3"/>
        <v/>
      </c>
      <c r="B40" s="115" t="str">
        <f t="shared" si="2"/>
        <v/>
      </c>
      <c r="C40" s="19" t="str">
        <f>IF(A40="","",VLOOKUP(A40,'ZZP 2022'!$A$3:$J$283,10,FALSE))</f>
        <v/>
      </c>
      <c r="D40" s="38" t="str">
        <f t="shared" si="4"/>
        <v/>
      </c>
    </row>
    <row r="41" spans="1:4" x14ac:dyDescent="0.35">
      <c r="A41" s="114" t="str">
        <f t="shared" si="3"/>
        <v/>
      </c>
      <c r="B41" s="115" t="str">
        <f t="shared" si="2"/>
        <v/>
      </c>
      <c r="C41" s="19" t="str">
        <f>IF(A41="","",VLOOKUP(A41,'ZZP 2022'!$A$3:$J$283,10,FALSE))</f>
        <v/>
      </c>
      <c r="D41" s="38" t="str">
        <f t="shared" si="4"/>
        <v/>
      </c>
    </row>
    <row r="42" spans="1:4" x14ac:dyDescent="0.35">
      <c r="A42" s="114" t="str">
        <f t="shared" si="3"/>
        <v/>
      </c>
      <c r="B42" s="115" t="str">
        <f t="shared" si="2"/>
        <v/>
      </c>
      <c r="C42" s="19" t="str">
        <f>IF(A42="","",VLOOKUP(A42,'ZZP 2022'!$A$3:$J$283,10,FALSE))</f>
        <v/>
      </c>
      <c r="D42" s="38" t="str">
        <f t="shared" si="4"/>
        <v/>
      </c>
    </row>
    <row r="43" spans="1:4" ht="15" thickBot="1" x14ac:dyDescent="0.4">
      <c r="A43" s="23" t="s">
        <v>605</v>
      </c>
      <c r="B43" s="26">
        <f>SUM(B32:B42)</f>
        <v>0</v>
      </c>
      <c r="C43" s="26"/>
      <c r="D43" s="99">
        <f t="shared" ref="D43" si="5">SUM(D32:D42)</f>
        <v>0</v>
      </c>
    </row>
  </sheetData>
  <sheetProtection algorithmName="SHA-512" hashValue="hrmte//OFXuqhpn/v3qf3IDNGgIu4kbJ4j2gvs5EDaneC9pnFJvUH0vELthjczMFhIfAOkrthVyyFfirnI7EGw==" saltValue="HwEJDWVWV8uME2eBLE2Yug==" spinCount="100000" sheet="1" objects="1" scenarios="1"/>
  <mergeCells count="6">
    <mergeCell ref="A1:D1"/>
    <mergeCell ref="B7:D7"/>
    <mergeCell ref="B4:D4"/>
    <mergeCell ref="B5:D5"/>
    <mergeCell ref="B6:D6"/>
    <mergeCell ref="B3:D3"/>
  </mergeCells>
  <conditionalFormatting sqref="E6">
    <cfRule type="cellIs" dxfId="0" priority="1" operator="not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5E80C-CAB8-498A-BEF7-8CF89CA6EC47}">
  <dimension ref="A1:J283"/>
  <sheetViews>
    <sheetView showGridLines="0" workbookViewId="0">
      <pane xSplit="2" ySplit="2" topLeftCell="C260" activePane="bottomRight" state="frozen"/>
      <selection pane="topRight" activeCell="C1" sqref="C1"/>
      <selection pane="bottomLeft" activeCell="A3" sqref="A3"/>
      <selection pane="bottomRight" activeCell="G290" sqref="G290"/>
    </sheetView>
  </sheetViews>
  <sheetFormatPr defaultRowHeight="14.5" x14ac:dyDescent="0.35"/>
  <cols>
    <col min="1" max="1" width="6.453125" bestFit="1" customWidth="1"/>
    <col min="2" max="2" width="35.81640625" customWidth="1"/>
    <col min="3" max="6" width="12" style="161" bestFit="1" customWidth="1"/>
    <col min="7" max="7" width="34.08984375" bestFit="1" customWidth="1"/>
    <col min="8" max="8" width="10.36328125" style="161" bestFit="1" customWidth="1"/>
    <col min="9" max="10" width="27.90625" style="161" customWidth="1"/>
  </cols>
  <sheetData>
    <row r="1" spans="1:10" ht="33.5" customHeight="1" x14ac:dyDescent="0.35"/>
    <row r="2" spans="1:10" ht="29.4" customHeight="1" x14ac:dyDescent="0.35">
      <c r="A2" s="111" t="s">
        <v>71</v>
      </c>
      <c r="B2" s="111" t="s">
        <v>72</v>
      </c>
      <c r="C2" s="162" t="s">
        <v>73</v>
      </c>
      <c r="D2" s="162" t="s">
        <v>74</v>
      </c>
      <c r="E2" s="162" t="s">
        <v>75</v>
      </c>
      <c r="F2" s="162" t="s">
        <v>76</v>
      </c>
      <c r="G2" s="112" t="s">
        <v>77</v>
      </c>
      <c r="H2" s="162" t="s">
        <v>78</v>
      </c>
      <c r="I2" s="162" t="s">
        <v>79</v>
      </c>
      <c r="J2" s="162" t="s">
        <v>80</v>
      </c>
    </row>
    <row r="3" spans="1:10" x14ac:dyDescent="0.35">
      <c r="A3" s="96" t="s">
        <v>81</v>
      </c>
      <c r="B3" s="97" t="s">
        <v>82</v>
      </c>
      <c r="C3" s="98">
        <v>50.929536879574911</v>
      </c>
      <c r="D3" s="98">
        <v>26.515331507861585</v>
      </c>
      <c r="E3" s="98">
        <v>28.489341309887998</v>
      </c>
      <c r="F3" s="98">
        <v>2.4981256351116423</v>
      </c>
      <c r="G3" s="98">
        <v>0</v>
      </c>
      <c r="H3" s="98">
        <v>108.43233533243614</v>
      </c>
      <c r="I3" s="98">
        <f>C3+D3</f>
        <v>77.4448683874365</v>
      </c>
      <c r="J3" s="98">
        <f>E3+F3</f>
        <v>30.987466944999639</v>
      </c>
    </row>
    <row r="4" spans="1:10" x14ac:dyDescent="0.35">
      <c r="A4" s="96" t="s">
        <v>83</v>
      </c>
      <c r="B4" s="97" t="s">
        <v>84</v>
      </c>
      <c r="C4" s="98">
        <v>76.214893090358657</v>
      </c>
      <c r="D4" s="98">
        <v>30.359781030974808</v>
      </c>
      <c r="E4" s="98">
        <v>29.922767287743994</v>
      </c>
      <c r="F4" s="98">
        <v>2.4981256351116423</v>
      </c>
      <c r="G4" s="98">
        <v>0</v>
      </c>
      <c r="H4" s="98">
        <v>138.9955670441891</v>
      </c>
      <c r="I4" s="98">
        <f t="shared" ref="I4:I59" si="0">C4+D4</f>
        <v>106.57467412133346</v>
      </c>
      <c r="J4" s="98">
        <f t="shared" ref="J4:J59" si="1">E4+F4</f>
        <v>32.420892922855636</v>
      </c>
    </row>
    <row r="5" spans="1:10" x14ac:dyDescent="0.35">
      <c r="A5" s="96" t="s">
        <v>85</v>
      </c>
      <c r="B5" s="97" t="s">
        <v>86</v>
      </c>
      <c r="C5" s="98">
        <v>103.99779900052141</v>
      </c>
      <c r="D5" s="98">
        <v>34.016342194990841</v>
      </c>
      <c r="E5" s="98">
        <v>32.663140480703994</v>
      </c>
      <c r="F5" s="98">
        <v>2.4981256351116423</v>
      </c>
      <c r="G5" s="98">
        <v>0</v>
      </c>
      <c r="H5" s="98">
        <v>173.17540731132789</v>
      </c>
      <c r="I5" s="98">
        <f t="shared" si="0"/>
        <v>138.01414119551225</v>
      </c>
      <c r="J5" s="98">
        <f t="shared" si="1"/>
        <v>35.161266115815636</v>
      </c>
    </row>
    <row r="6" spans="1:10" x14ac:dyDescent="0.35">
      <c r="A6" s="96" t="s">
        <v>87</v>
      </c>
      <c r="B6" s="97" t="s">
        <v>88</v>
      </c>
      <c r="C6" s="98">
        <v>94.656943213104455</v>
      </c>
      <c r="D6" s="98">
        <v>35.498926763094076</v>
      </c>
      <c r="E6" s="98">
        <v>33.137435841023994</v>
      </c>
      <c r="F6" s="98">
        <v>2.4981256351116423</v>
      </c>
      <c r="G6" s="98">
        <v>0</v>
      </c>
      <c r="H6" s="98">
        <v>165.79143145233417</v>
      </c>
      <c r="I6" s="98">
        <f t="shared" si="0"/>
        <v>130.15586997619852</v>
      </c>
      <c r="J6" s="98">
        <f t="shared" si="1"/>
        <v>35.635561476135635</v>
      </c>
    </row>
    <row r="7" spans="1:10" x14ac:dyDescent="0.35">
      <c r="A7" s="96" t="s">
        <v>89</v>
      </c>
      <c r="B7" s="97" t="s">
        <v>90</v>
      </c>
      <c r="C7" s="98">
        <v>203.84668645326008</v>
      </c>
      <c r="D7" s="98">
        <v>50.573098826465504</v>
      </c>
      <c r="E7" s="98">
        <v>32.641787190016004</v>
      </c>
      <c r="F7" s="98">
        <v>3.6225001288821455</v>
      </c>
      <c r="G7" s="98">
        <v>0</v>
      </c>
      <c r="H7" s="98">
        <v>290.68407259862374</v>
      </c>
      <c r="I7" s="98">
        <f t="shared" si="0"/>
        <v>254.41978527972557</v>
      </c>
      <c r="J7" s="98">
        <f t="shared" si="1"/>
        <v>36.264287318898148</v>
      </c>
    </row>
    <row r="8" spans="1:10" x14ac:dyDescent="0.35">
      <c r="A8" s="96" t="s">
        <v>91</v>
      </c>
      <c r="B8" s="97" t="s">
        <v>92</v>
      </c>
      <c r="C8" s="98">
        <v>183.80722498907056</v>
      </c>
      <c r="D8" s="98">
        <v>47.764220036748171</v>
      </c>
      <c r="E8" s="98">
        <v>32.557468014847998</v>
      </c>
      <c r="F8" s="98">
        <v>3.6329164866054273</v>
      </c>
      <c r="G8" s="98">
        <v>0</v>
      </c>
      <c r="H8" s="98">
        <v>267.76182952727214</v>
      </c>
      <c r="I8" s="98">
        <f t="shared" si="0"/>
        <v>231.57144502581872</v>
      </c>
      <c r="J8" s="98">
        <f t="shared" si="1"/>
        <v>36.190384501453423</v>
      </c>
    </row>
    <row r="9" spans="1:10" x14ac:dyDescent="0.35">
      <c r="A9" s="96" t="s">
        <v>93</v>
      </c>
      <c r="B9" s="97" t="s">
        <v>94</v>
      </c>
      <c r="C9" s="98">
        <v>249.82071108164564</v>
      </c>
      <c r="D9" s="98">
        <v>56.286567610629398</v>
      </c>
      <c r="E9" s="98">
        <v>33.611731201344007</v>
      </c>
      <c r="F9" s="98">
        <v>3.6227294826734506</v>
      </c>
      <c r="G9" s="98">
        <v>0</v>
      </c>
      <c r="H9" s="98">
        <v>343.34173937629248</v>
      </c>
      <c r="I9" s="98">
        <f t="shared" si="0"/>
        <v>306.10727869227503</v>
      </c>
      <c r="J9" s="98">
        <f t="shared" si="1"/>
        <v>37.234460684017456</v>
      </c>
    </row>
    <row r="10" spans="1:10" x14ac:dyDescent="0.35">
      <c r="A10" s="96" t="s">
        <v>95</v>
      </c>
      <c r="B10" s="97" t="s">
        <v>96</v>
      </c>
      <c r="C10" s="98">
        <v>339.42701033966995</v>
      </c>
      <c r="D10" s="98">
        <v>67.463734500592437</v>
      </c>
      <c r="E10" s="98">
        <v>34.644094103360004</v>
      </c>
      <c r="F10" s="98">
        <v>4.5711796359431336</v>
      </c>
      <c r="G10" s="98">
        <v>0</v>
      </c>
      <c r="H10" s="98">
        <v>446.1060185795655</v>
      </c>
      <c r="I10" s="98">
        <f t="shared" si="0"/>
        <v>406.89074484026241</v>
      </c>
      <c r="J10" s="98">
        <f t="shared" si="1"/>
        <v>39.215273739303136</v>
      </c>
    </row>
    <row r="11" spans="1:10" x14ac:dyDescent="0.35">
      <c r="A11" s="96" t="s">
        <v>97</v>
      </c>
      <c r="B11" s="97" t="s">
        <v>98</v>
      </c>
      <c r="C11" s="98">
        <v>169.05340971376899</v>
      </c>
      <c r="D11" s="98">
        <v>48.027545121524057</v>
      </c>
      <c r="E11" s="98">
        <v>31.703462869375997</v>
      </c>
      <c r="F11" s="98">
        <v>4.8161617810008437</v>
      </c>
      <c r="G11" s="98">
        <v>0</v>
      </c>
      <c r="H11" s="98">
        <v>253.60057948566987</v>
      </c>
      <c r="I11" s="98">
        <f t="shared" si="0"/>
        <v>217.08095483529303</v>
      </c>
      <c r="J11" s="98">
        <f t="shared" si="1"/>
        <v>36.519624650376841</v>
      </c>
    </row>
    <row r="12" spans="1:10" x14ac:dyDescent="0.35">
      <c r="A12" s="96" t="s">
        <v>99</v>
      </c>
      <c r="B12" s="97" t="s">
        <v>100</v>
      </c>
      <c r="C12" s="98">
        <v>399.82300908701063</v>
      </c>
      <c r="D12" s="98">
        <v>81.671834599793257</v>
      </c>
      <c r="E12" s="98">
        <v>34.613021406464</v>
      </c>
      <c r="F12" s="98">
        <v>3.6123131249501683</v>
      </c>
      <c r="G12" s="98">
        <v>0</v>
      </c>
      <c r="H12" s="98">
        <v>519.72017821821817</v>
      </c>
      <c r="I12" s="98">
        <f t="shared" si="0"/>
        <v>481.4948436868039</v>
      </c>
      <c r="J12" s="98">
        <f t="shared" si="1"/>
        <v>38.22533453141417</v>
      </c>
    </row>
    <row r="13" spans="1:10" x14ac:dyDescent="0.35">
      <c r="A13" s="96" t="s">
        <v>101</v>
      </c>
      <c r="B13" s="97" t="s">
        <v>102</v>
      </c>
      <c r="C13" s="98">
        <v>121.83272286820358</v>
      </c>
      <c r="D13" s="98">
        <v>40.395194352272689</v>
      </c>
      <c r="E13" s="98">
        <v>33.158515634815998</v>
      </c>
      <c r="F13" s="98">
        <v>2.7444197118127902</v>
      </c>
      <c r="G13" s="98">
        <v>0</v>
      </c>
      <c r="H13" s="98">
        <v>198.13085256710502</v>
      </c>
      <c r="I13" s="98">
        <f t="shared" si="0"/>
        <v>162.22791722047626</v>
      </c>
      <c r="J13" s="98">
        <f t="shared" si="1"/>
        <v>35.902935346628787</v>
      </c>
    </row>
    <row r="14" spans="1:10" x14ac:dyDescent="0.35">
      <c r="A14" s="96" t="s">
        <v>103</v>
      </c>
      <c r="B14" s="97" t="s">
        <v>104</v>
      </c>
      <c r="C14" s="98">
        <v>114.71444398827224</v>
      </c>
      <c r="D14" s="98">
        <v>40.545813477173837</v>
      </c>
      <c r="E14" s="98">
        <v>33.632810995135998</v>
      </c>
      <c r="F14" s="98">
        <v>2.7444197118127902</v>
      </c>
      <c r="G14" s="98">
        <v>0</v>
      </c>
      <c r="H14" s="98">
        <v>191.63748817239485</v>
      </c>
      <c r="I14" s="98">
        <f t="shared" si="0"/>
        <v>155.26025746544607</v>
      </c>
      <c r="J14" s="98">
        <f t="shared" si="1"/>
        <v>36.377230706948787</v>
      </c>
    </row>
    <row r="15" spans="1:10" x14ac:dyDescent="0.35">
      <c r="A15" s="96" t="s">
        <v>105</v>
      </c>
      <c r="B15" s="97" t="s">
        <v>106</v>
      </c>
      <c r="C15" s="98">
        <v>223.18347957538029</v>
      </c>
      <c r="D15" s="98">
        <v>54.53754951148391</v>
      </c>
      <c r="E15" s="98">
        <v>33.643350892032004</v>
      </c>
      <c r="F15" s="98">
        <v>4.2221841720196771</v>
      </c>
      <c r="G15" s="98">
        <v>0</v>
      </c>
      <c r="H15" s="98">
        <v>315.58656415091588</v>
      </c>
      <c r="I15" s="98">
        <f t="shared" si="0"/>
        <v>277.72102908686418</v>
      </c>
      <c r="J15" s="98">
        <f t="shared" si="1"/>
        <v>37.865535064051684</v>
      </c>
    </row>
    <row r="16" spans="1:10" x14ac:dyDescent="0.35">
      <c r="A16" s="96" t="s">
        <v>107</v>
      </c>
      <c r="B16" s="97" t="s">
        <v>108</v>
      </c>
      <c r="C16" s="98">
        <v>202.61525454052307</v>
      </c>
      <c r="D16" s="98">
        <v>52.736137826754351</v>
      </c>
      <c r="E16" s="98">
        <v>34.381143674752003</v>
      </c>
      <c r="F16" s="98">
        <v>4.2221841720196771</v>
      </c>
      <c r="G16" s="98">
        <v>0</v>
      </c>
      <c r="H16" s="98">
        <v>293.95472021404913</v>
      </c>
      <c r="I16" s="98">
        <f t="shared" si="0"/>
        <v>255.35139236727741</v>
      </c>
      <c r="J16" s="98">
        <f t="shared" si="1"/>
        <v>38.603327846771677</v>
      </c>
    </row>
    <row r="17" spans="1:10" x14ac:dyDescent="0.35">
      <c r="A17" s="96" t="s">
        <v>109</v>
      </c>
      <c r="B17" s="97" t="s">
        <v>110</v>
      </c>
      <c r="C17" s="98">
        <v>279.74223323088052</v>
      </c>
      <c r="D17" s="98">
        <v>62.860185598110988</v>
      </c>
      <c r="E17" s="98">
        <v>35.435133364351998</v>
      </c>
      <c r="F17" s="98">
        <v>4.2221841720196771</v>
      </c>
      <c r="G17" s="98">
        <v>0</v>
      </c>
      <c r="H17" s="98">
        <v>382.25973636536321</v>
      </c>
      <c r="I17" s="98">
        <f t="shared" si="0"/>
        <v>342.60241882899152</v>
      </c>
      <c r="J17" s="98">
        <f t="shared" si="1"/>
        <v>39.657317536371679</v>
      </c>
    </row>
    <row r="18" spans="1:10" x14ac:dyDescent="0.35">
      <c r="A18" s="96" t="s">
        <v>111</v>
      </c>
      <c r="B18" s="97" t="s">
        <v>112</v>
      </c>
      <c r="C18" s="98">
        <v>357.53821182687261</v>
      </c>
      <c r="D18" s="98">
        <v>75.030369072774803</v>
      </c>
      <c r="E18" s="98">
        <v>36.457503363263996</v>
      </c>
      <c r="F18" s="98">
        <v>5.3950131086918098</v>
      </c>
      <c r="G18" s="98">
        <v>0</v>
      </c>
      <c r="H18" s="98">
        <v>474.4210973716032</v>
      </c>
      <c r="I18" s="98">
        <f t="shared" si="0"/>
        <v>432.56858089964743</v>
      </c>
      <c r="J18" s="98">
        <f t="shared" si="1"/>
        <v>41.852516471955809</v>
      </c>
    </row>
    <row r="19" spans="1:10" x14ac:dyDescent="0.35">
      <c r="A19" s="96" t="s">
        <v>113</v>
      </c>
      <c r="B19" s="97" t="s">
        <v>114</v>
      </c>
      <c r="C19" s="98">
        <v>233.72848039505251</v>
      </c>
      <c r="D19" s="98">
        <v>56.558489905863986</v>
      </c>
      <c r="E19" s="98">
        <v>43.087098510848001</v>
      </c>
      <c r="F19" s="98">
        <v>5.7351335003267279</v>
      </c>
      <c r="G19" s="98">
        <v>0</v>
      </c>
      <c r="H19" s="98">
        <v>339.10920231209127</v>
      </c>
      <c r="I19" s="98">
        <f t="shared" si="0"/>
        <v>290.28697030091649</v>
      </c>
      <c r="J19" s="98">
        <f t="shared" si="1"/>
        <v>48.822232011174727</v>
      </c>
    </row>
    <row r="20" spans="1:10" x14ac:dyDescent="0.35">
      <c r="A20" s="96" t="s">
        <v>115</v>
      </c>
      <c r="B20" s="97" t="s">
        <v>116</v>
      </c>
      <c r="C20" s="98">
        <v>405.62246875963484</v>
      </c>
      <c r="D20" s="98">
        <v>82.190211302175328</v>
      </c>
      <c r="E20" s="98">
        <v>36.457503363263996</v>
      </c>
      <c r="F20" s="98">
        <v>4.2221841720196771</v>
      </c>
      <c r="G20" s="98">
        <v>0</v>
      </c>
      <c r="H20" s="98">
        <v>528.49236759709379</v>
      </c>
      <c r="I20" s="98">
        <f t="shared" si="0"/>
        <v>487.81268006181017</v>
      </c>
      <c r="J20" s="98">
        <f t="shared" si="1"/>
        <v>40.679687535283676</v>
      </c>
    </row>
    <row r="21" spans="1:10" x14ac:dyDescent="0.35">
      <c r="A21" s="96" t="s">
        <v>117</v>
      </c>
      <c r="B21" s="97" t="s">
        <v>118</v>
      </c>
      <c r="C21" s="98">
        <v>57.127393184587945</v>
      </c>
      <c r="D21" s="98">
        <v>25.956780866680234</v>
      </c>
      <c r="E21" s="98">
        <v>19.751766783103996</v>
      </c>
      <c r="F21" s="98">
        <v>2.4042993201778713</v>
      </c>
      <c r="G21" s="98">
        <v>0</v>
      </c>
      <c r="H21" s="98">
        <v>105.24024015455004</v>
      </c>
      <c r="I21" s="98">
        <f t="shared" si="0"/>
        <v>83.084174051268178</v>
      </c>
      <c r="J21" s="98">
        <f t="shared" si="1"/>
        <v>22.156066103281866</v>
      </c>
    </row>
    <row r="22" spans="1:10" x14ac:dyDescent="0.35">
      <c r="A22" s="96" t="s">
        <v>119</v>
      </c>
      <c r="B22" s="97" t="s">
        <v>120</v>
      </c>
      <c r="C22" s="98">
        <v>120.88109922202469</v>
      </c>
      <c r="D22" s="98">
        <v>29.406265152480401</v>
      </c>
      <c r="E22" s="98">
        <v>19.751766783103996</v>
      </c>
      <c r="F22" s="98">
        <v>2.4042993201778713</v>
      </c>
      <c r="G22" s="98">
        <v>0</v>
      </c>
      <c r="H22" s="98">
        <v>172.44343047778696</v>
      </c>
      <c r="I22" s="98">
        <f t="shared" si="0"/>
        <v>150.2873643745051</v>
      </c>
      <c r="J22" s="98">
        <f t="shared" si="1"/>
        <v>22.156066103281866</v>
      </c>
    </row>
    <row r="23" spans="1:10" x14ac:dyDescent="0.35">
      <c r="A23" s="96" t="s">
        <v>121</v>
      </c>
      <c r="B23" s="97" t="s">
        <v>122</v>
      </c>
      <c r="C23" s="98">
        <v>114.95800118257492</v>
      </c>
      <c r="D23" s="98">
        <v>35.943594081295082</v>
      </c>
      <c r="E23" s="98">
        <v>26.275962961727998</v>
      </c>
      <c r="F23" s="98">
        <v>5.8641446833606645</v>
      </c>
      <c r="G23" s="98">
        <v>0</v>
      </c>
      <c r="H23" s="98">
        <v>183.04170290895868</v>
      </c>
      <c r="I23" s="98">
        <f t="shared" si="0"/>
        <v>150.90159526387001</v>
      </c>
      <c r="J23" s="98">
        <f t="shared" si="1"/>
        <v>32.140107645088662</v>
      </c>
    </row>
    <row r="24" spans="1:10" x14ac:dyDescent="0.35">
      <c r="A24" s="96" t="s">
        <v>123</v>
      </c>
      <c r="B24" s="97" t="s">
        <v>124</v>
      </c>
      <c r="C24" s="98">
        <v>116.71303343730945</v>
      </c>
      <c r="D24" s="98">
        <v>40.063500115760945</v>
      </c>
      <c r="E24" s="98">
        <v>26.275962961727998</v>
      </c>
      <c r="F24" s="98">
        <v>5.8641446833606645</v>
      </c>
      <c r="G24" s="98">
        <v>0</v>
      </c>
      <c r="H24" s="98">
        <v>188.91664119815908</v>
      </c>
      <c r="I24" s="98">
        <f t="shared" si="0"/>
        <v>156.77653355307041</v>
      </c>
      <c r="J24" s="98">
        <f t="shared" si="1"/>
        <v>32.140107645088662</v>
      </c>
    </row>
    <row r="25" spans="1:10" x14ac:dyDescent="0.35">
      <c r="A25" s="96" t="s">
        <v>125</v>
      </c>
      <c r="B25" s="97" t="s">
        <v>126</v>
      </c>
      <c r="C25" s="98">
        <v>121.18293490579826</v>
      </c>
      <c r="D25" s="98">
        <v>44.789845453905848</v>
      </c>
      <c r="E25" s="98">
        <v>35.730250477439995</v>
      </c>
      <c r="F25" s="98">
        <v>5.8641446833606645</v>
      </c>
      <c r="G25" s="98">
        <v>0</v>
      </c>
      <c r="H25" s="98">
        <v>207.56717552050478</v>
      </c>
      <c r="I25" s="98">
        <f t="shared" si="0"/>
        <v>165.9727803597041</v>
      </c>
      <c r="J25" s="98">
        <f t="shared" si="1"/>
        <v>41.594395160800659</v>
      </c>
    </row>
    <row r="26" spans="1:10" x14ac:dyDescent="0.35">
      <c r="A26" s="96" t="s">
        <v>127</v>
      </c>
      <c r="B26" s="97" t="s">
        <v>128</v>
      </c>
      <c r="C26" s="98">
        <v>260.32955657298169</v>
      </c>
      <c r="D26" s="98">
        <v>61.778178439356729</v>
      </c>
      <c r="E26" s="98">
        <v>32.410182955199993</v>
      </c>
      <c r="F26" s="98">
        <v>5.8641446833606645</v>
      </c>
      <c r="G26" s="98">
        <v>0</v>
      </c>
      <c r="H26" s="98">
        <v>360.38206265089912</v>
      </c>
      <c r="I26" s="98">
        <f t="shared" si="0"/>
        <v>322.10773501233842</v>
      </c>
      <c r="J26" s="98">
        <f t="shared" si="1"/>
        <v>38.274327638560656</v>
      </c>
    </row>
    <row r="27" spans="1:10" x14ac:dyDescent="0.35">
      <c r="A27" s="96" t="s">
        <v>129</v>
      </c>
      <c r="B27" s="97" t="s">
        <v>130</v>
      </c>
      <c r="C27" s="98">
        <v>294.6332715280243</v>
      </c>
      <c r="D27" s="98">
        <v>64.127066868073342</v>
      </c>
      <c r="E27" s="98">
        <v>37.058277486335996</v>
      </c>
      <c r="F27" s="98">
        <v>5.8641446833606645</v>
      </c>
      <c r="G27" s="98">
        <v>0</v>
      </c>
      <c r="H27" s="98">
        <v>401.6827605657943</v>
      </c>
      <c r="I27" s="98">
        <f t="shared" si="0"/>
        <v>358.76033839609761</v>
      </c>
      <c r="J27" s="98">
        <f t="shared" si="1"/>
        <v>42.922422169696659</v>
      </c>
    </row>
    <row r="28" spans="1:10" x14ac:dyDescent="0.35">
      <c r="A28" s="96" t="s">
        <v>131</v>
      </c>
      <c r="B28" s="97" t="s">
        <v>132</v>
      </c>
      <c r="C28" s="98">
        <v>72.904191225293772</v>
      </c>
      <c r="D28" s="98">
        <v>30.25565769016665</v>
      </c>
      <c r="E28" s="98">
        <v>30.744879245631999</v>
      </c>
      <c r="F28" s="98">
        <v>3.0610835247142667</v>
      </c>
      <c r="G28" s="98">
        <v>0</v>
      </c>
      <c r="H28" s="98">
        <v>136.9658116858067</v>
      </c>
      <c r="I28" s="98">
        <f t="shared" si="0"/>
        <v>103.15984891546043</v>
      </c>
      <c r="J28" s="98">
        <f t="shared" si="1"/>
        <v>33.80596277034627</v>
      </c>
    </row>
    <row r="29" spans="1:10" x14ac:dyDescent="0.35">
      <c r="A29" s="96" t="s">
        <v>133</v>
      </c>
      <c r="B29" s="97" t="s">
        <v>134</v>
      </c>
      <c r="C29" s="98">
        <v>146.12426386047676</v>
      </c>
      <c r="D29" s="98">
        <v>34.301633366598494</v>
      </c>
      <c r="E29" s="98">
        <v>30.744879245631999</v>
      </c>
      <c r="F29" s="98">
        <v>3.0610835247142667</v>
      </c>
      <c r="G29" s="98">
        <v>0</v>
      </c>
      <c r="H29" s="98">
        <v>214.23185999742154</v>
      </c>
      <c r="I29" s="98">
        <f t="shared" si="0"/>
        <v>180.42589722707527</v>
      </c>
      <c r="J29" s="98">
        <f t="shared" si="1"/>
        <v>33.80596277034627</v>
      </c>
    </row>
    <row r="30" spans="1:10" x14ac:dyDescent="0.35">
      <c r="A30" s="96" t="s">
        <v>135</v>
      </c>
      <c r="B30" s="97" t="s">
        <v>136</v>
      </c>
      <c r="C30" s="98">
        <v>141.77133272921972</v>
      </c>
      <c r="D30" s="98">
        <v>41.678271303622239</v>
      </c>
      <c r="E30" s="98">
        <v>37.269075424255995</v>
      </c>
      <c r="F30" s="98">
        <v>6.4388308623300095</v>
      </c>
      <c r="G30" s="98">
        <v>0</v>
      </c>
      <c r="H30" s="98">
        <v>227.15751031942796</v>
      </c>
      <c r="I30" s="98">
        <f t="shared" si="0"/>
        <v>183.44960403284196</v>
      </c>
      <c r="J30" s="98">
        <f t="shared" si="1"/>
        <v>43.707906286586002</v>
      </c>
    </row>
    <row r="31" spans="1:10" x14ac:dyDescent="0.35">
      <c r="A31" s="96" t="s">
        <v>137</v>
      </c>
      <c r="B31" s="97" t="s">
        <v>138</v>
      </c>
      <c r="C31" s="98">
        <v>152.57684677254207</v>
      </c>
      <c r="D31" s="98">
        <v>44.087386646306136</v>
      </c>
      <c r="E31" s="98">
        <v>37.269075424255995</v>
      </c>
      <c r="F31" s="98">
        <v>6.4388308623300095</v>
      </c>
      <c r="G31" s="98">
        <v>0</v>
      </c>
      <c r="H31" s="98">
        <v>240.37213970543419</v>
      </c>
      <c r="I31" s="98">
        <f t="shared" si="0"/>
        <v>196.6642334188482</v>
      </c>
      <c r="J31" s="98">
        <f t="shared" si="1"/>
        <v>43.707906286586002</v>
      </c>
    </row>
    <row r="32" spans="1:10" x14ac:dyDescent="0.35">
      <c r="A32" s="96" t="s">
        <v>139</v>
      </c>
      <c r="B32" s="97" t="s">
        <v>140</v>
      </c>
      <c r="C32" s="98">
        <v>149.85373109104245</v>
      </c>
      <c r="D32" s="98">
        <v>47.795125223941859</v>
      </c>
      <c r="E32" s="98">
        <v>47.924911186111999</v>
      </c>
      <c r="F32" s="98">
        <v>6.4388308623300095</v>
      </c>
      <c r="G32" s="98">
        <v>0</v>
      </c>
      <c r="H32" s="98">
        <v>252.01259836342632</v>
      </c>
      <c r="I32" s="98">
        <f t="shared" si="0"/>
        <v>197.6488563149843</v>
      </c>
      <c r="J32" s="98">
        <f t="shared" si="1"/>
        <v>54.363742048442006</v>
      </c>
    </row>
    <row r="33" spans="1:10" x14ac:dyDescent="0.35">
      <c r="A33" s="96" t="s">
        <v>141</v>
      </c>
      <c r="B33" s="97" t="s">
        <v>142</v>
      </c>
      <c r="C33" s="98">
        <v>281.39547716722831</v>
      </c>
      <c r="D33" s="98">
        <v>65.567537334688893</v>
      </c>
      <c r="E33" s="98">
        <v>42.496864284671993</v>
      </c>
      <c r="F33" s="98">
        <v>6.4388308623300095</v>
      </c>
      <c r="G33" s="98">
        <v>0</v>
      </c>
      <c r="H33" s="98">
        <v>395.89870964891918</v>
      </c>
      <c r="I33" s="98">
        <f t="shared" si="0"/>
        <v>346.9630145019172</v>
      </c>
      <c r="J33" s="98">
        <f t="shared" si="1"/>
        <v>48.935695147002001</v>
      </c>
    </row>
    <row r="34" spans="1:10" x14ac:dyDescent="0.35">
      <c r="A34" s="96" t="s">
        <v>143</v>
      </c>
      <c r="B34" s="97" t="s">
        <v>144</v>
      </c>
      <c r="C34" s="98">
        <v>333.83422202645585</v>
      </c>
      <c r="D34" s="98">
        <v>71.050196796369875</v>
      </c>
      <c r="E34" s="98">
        <v>53.416197468927997</v>
      </c>
      <c r="F34" s="98">
        <v>6.4388308623300095</v>
      </c>
      <c r="G34" s="98">
        <v>0</v>
      </c>
      <c r="H34" s="98">
        <v>464.73944715408373</v>
      </c>
      <c r="I34" s="98">
        <f t="shared" si="0"/>
        <v>404.88441882282575</v>
      </c>
      <c r="J34" s="98">
        <f t="shared" si="1"/>
        <v>59.855028331258005</v>
      </c>
    </row>
    <row r="35" spans="1:10" x14ac:dyDescent="0.35">
      <c r="A35" s="96" t="s">
        <v>145</v>
      </c>
      <c r="B35" s="97" t="s">
        <v>677</v>
      </c>
      <c r="C35" s="98">
        <v>114.95800118257492</v>
      </c>
      <c r="D35" s="98">
        <v>35.943594081295082</v>
      </c>
      <c r="E35" s="98">
        <v>26.275962961727998</v>
      </c>
      <c r="F35" s="98">
        <v>5.8641446833606645</v>
      </c>
      <c r="G35" s="98">
        <v>0</v>
      </c>
      <c r="H35" s="98">
        <v>183.04170290895868</v>
      </c>
      <c r="I35" s="98">
        <f t="shared" si="0"/>
        <v>150.90159526387001</v>
      </c>
      <c r="J35" s="98">
        <f t="shared" si="1"/>
        <v>32.140107645088662</v>
      </c>
    </row>
    <row r="36" spans="1:10" x14ac:dyDescent="0.35">
      <c r="A36" s="96" t="s">
        <v>146</v>
      </c>
      <c r="B36" s="97" t="s">
        <v>678</v>
      </c>
      <c r="C36" s="98">
        <v>116.71303343730945</v>
      </c>
      <c r="D36" s="98">
        <v>40.063500115760945</v>
      </c>
      <c r="E36" s="98">
        <v>26.275962961727998</v>
      </c>
      <c r="F36" s="98">
        <v>5.8641446833606645</v>
      </c>
      <c r="G36" s="98">
        <v>0</v>
      </c>
      <c r="H36" s="98">
        <v>188.91664119815908</v>
      </c>
      <c r="I36" s="98">
        <f t="shared" si="0"/>
        <v>156.77653355307041</v>
      </c>
      <c r="J36" s="98">
        <f t="shared" si="1"/>
        <v>32.140107645088662</v>
      </c>
    </row>
    <row r="37" spans="1:10" x14ac:dyDescent="0.35">
      <c r="A37" s="96" t="s">
        <v>147</v>
      </c>
      <c r="B37" s="97" t="s">
        <v>679</v>
      </c>
      <c r="C37" s="98">
        <v>121.18293490579826</v>
      </c>
      <c r="D37" s="98">
        <v>44.789845453905848</v>
      </c>
      <c r="E37" s="98">
        <v>35.730250477439995</v>
      </c>
      <c r="F37" s="98">
        <v>5.8641446833606645</v>
      </c>
      <c r="G37" s="98">
        <v>0</v>
      </c>
      <c r="H37" s="98">
        <v>207.56717552050478</v>
      </c>
      <c r="I37" s="98">
        <f t="shared" si="0"/>
        <v>165.9727803597041</v>
      </c>
      <c r="J37" s="98">
        <f t="shared" si="1"/>
        <v>41.594395160800659</v>
      </c>
    </row>
    <row r="38" spans="1:10" x14ac:dyDescent="0.35">
      <c r="A38" s="96" t="s">
        <v>148</v>
      </c>
      <c r="B38" s="97" t="s">
        <v>680</v>
      </c>
      <c r="C38" s="98">
        <v>260.32955657298169</v>
      </c>
      <c r="D38" s="98">
        <v>61.778178439356729</v>
      </c>
      <c r="E38" s="98">
        <v>32.410182955199993</v>
      </c>
      <c r="F38" s="98">
        <v>5.8641446833606645</v>
      </c>
      <c r="G38" s="98">
        <v>0</v>
      </c>
      <c r="H38" s="98">
        <v>360.38206265089912</v>
      </c>
      <c r="I38" s="98">
        <f t="shared" si="0"/>
        <v>322.10773501233842</v>
      </c>
      <c r="J38" s="98">
        <f t="shared" si="1"/>
        <v>38.274327638560656</v>
      </c>
    </row>
    <row r="39" spans="1:10" x14ac:dyDescent="0.35">
      <c r="A39" s="96" t="s">
        <v>149</v>
      </c>
      <c r="B39" s="97" t="s">
        <v>681</v>
      </c>
      <c r="C39" s="98">
        <v>294.6332715280243</v>
      </c>
      <c r="D39" s="98">
        <v>64.127066868073342</v>
      </c>
      <c r="E39" s="98">
        <v>37.058277486335996</v>
      </c>
      <c r="F39" s="98">
        <v>5.8641446833606645</v>
      </c>
      <c r="G39" s="98">
        <v>0</v>
      </c>
      <c r="H39" s="98">
        <v>401.6827605657943</v>
      </c>
      <c r="I39" s="98">
        <f t="shared" si="0"/>
        <v>358.76033839609761</v>
      </c>
      <c r="J39" s="98">
        <f t="shared" si="1"/>
        <v>42.922422169696659</v>
      </c>
    </row>
    <row r="40" spans="1:10" x14ac:dyDescent="0.35">
      <c r="A40" s="96" t="s">
        <v>150</v>
      </c>
      <c r="B40" s="97" t="s">
        <v>682</v>
      </c>
      <c r="C40" s="98">
        <v>141.77133272921949</v>
      </c>
      <c r="D40" s="98">
        <v>41.678271303622239</v>
      </c>
      <c r="E40" s="98">
        <v>37.269075424255995</v>
      </c>
      <c r="F40" s="98">
        <v>6.4388308623300095</v>
      </c>
      <c r="G40" s="98">
        <v>0</v>
      </c>
      <c r="H40" s="98">
        <v>227.15751031942773</v>
      </c>
      <c r="I40" s="98">
        <f t="shared" si="0"/>
        <v>183.44960403284173</v>
      </c>
      <c r="J40" s="98">
        <f t="shared" si="1"/>
        <v>43.707906286586002</v>
      </c>
    </row>
    <row r="41" spans="1:10" x14ac:dyDescent="0.35">
      <c r="A41" s="96" t="s">
        <v>151</v>
      </c>
      <c r="B41" s="97" t="s">
        <v>683</v>
      </c>
      <c r="C41" s="98">
        <v>152.57684677254207</v>
      </c>
      <c r="D41" s="98">
        <v>44.087386646306136</v>
      </c>
      <c r="E41" s="98">
        <v>37.269075424255995</v>
      </c>
      <c r="F41" s="98">
        <v>6.4388308623300095</v>
      </c>
      <c r="G41" s="98">
        <v>0</v>
      </c>
      <c r="H41" s="98">
        <v>240.37213970543419</v>
      </c>
      <c r="I41" s="98">
        <f t="shared" si="0"/>
        <v>196.6642334188482</v>
      </c>
      <c r="J41" s="98">
        <f t="shared" si="1"/>
        <v>43.707906286586002</v>
      </c>
    </row>
    <row r="42" spans="1:10" x14ac:dyDescent="0.35">
      <c r="A42" s="96" t="s">
        <v>152</v>
      </c>
      <c r="B42" s="97" t="s">
        <v>684</v>
      </c>
      <c r="C42" s="98">
        <v>149.85373109104245</v>
      </c>
      <c r="D42" s="98">
        <v>47.795125223941859</v>
      </c>
      <c r="E42" s="98">
        <v>47.924911186111999</v>
      </c>
      <c r="F42" s="98">
        <v>6.4388308623300095</v>
      </c>
      <c r="G42" s="98">
        <v>0</v>
      </c>
      <c r="H42" s="98">
        <v>252.01259836342632</v>
      </c>
      <c r="I42" s="98">
        <f t="shared" si="0"/>
        <v>197.6488563149843</v>
      </c>
      <c r="J42" s="98">
        <f t="shared" si="1"/>
        <v>54.363742048442006</v>
      </c>
    </row>
    <row r="43" spans="1:10" x14ac:dyDescent="0.35">
      <c r="A43" s="96" t="s">
        <v>153</v>
      </c>
      <c r="B43" s="97" t="s">
        <v>685</v>
      </c>
      <c r="C43" s="98">
        <v>281.39547716722831</v>
      </c>
      <c r="D43" s="98">
        <v>65.567537334688893</v>
      </c>
      <c r="E43" s="98">
        <v>42.496864284671993</v>
      </c>
      <c r="F43" s="98">
        <v>6.4388308623300095</v>
      </c>
      <c r="G43" s="98">
        <v>0</v>
      </c>
      <c r="H43" s="98">
        <v>395.89870964891918</v>
      </c>
      <c r="I43" s="98">
        <f t="shared" si="0"/>
        <v>346.9630145019172</v>
      </c>
      <c r="J43" s="98">
        <f t="shared" si="1"/>
        <v>48.935695147002001</v>
      </c>
    </row>
    <row r="44" spans="1:10" x14ac:dyDescent="0.35">
      <c r="A44" s="96" t="s">
        <v>154</v>
      </c>
      <c r="B44" s="97" t="s">
        <v>686</v>
      </c>
      <c r="C44" s="98">
        <v>333.83422202645585</v>
      </c>
      <c r="D44" s="98">
        <v>71.050196796369875</v>
      </c>
      <c r="E44" s="98">
        <v>53.416197468927997</v>
      </c>
      <c r="F44" s="98">
        <v>6.4388308623300095</v>
      </c>
      <c r="G44" s="98">
        <v>0</v>
      </c>
      <c r="H44" s="98">
        <v>464.73944715408373</v>
      </c>
      <c r="I44" s="98">
        <f t="shared" si="0"/>
        <v>404.88441882282575</v>
      </c>
      <c r="J44" s="98">
        <f t="shared" si="1"/>
        <v>59.855028331258005</v>
      </c>
    </row>
    <row r="45" spans="1:10" x14ac:dyDescent="0.35">
      <c r="A45" s="96" t="s">
        <v>155</v>
      </c>
      <c r="B45" s="97" t="s">
        <v>687</v>
      </c>
      <c r="C45" s="98">
        <v>120.09891105954812</v>
      </c>
      <c r="D45" s="98">
        <v>39.735566169556954</v>
      </c>
      <c r="E45" s="98">
        <v>34.636356832438203</v>
      </c>
      <c r="F45" s="98">
        <v>5.4184696874252554</v>
      </c>
      <c r="G45" s="98">
        <v>0</v>
      </c>
      <c r="H45" s="98">
        <v>199.8893037489685</v>
      </c>
      <c r="I45" s="98">
        <f t="shared" si="0"/>
        <v>159.83447722910506</v>
      </c>
      <c r="J45" s="98">
        <f t="shared" si="1"/>
        <v>40.054826519863461</v>
      </c>
    </row>
    <row r="46" spans="1:10" x14ac:dyDescent="0.35">
      <c r="A46" s="96" t="s">
        <v>156</v>
      </c>
      <c r="B46" s="97" t="s">
        <v>688</v>
      </c>
      <c r="C46" s="98">
        <v>141.43673615557077</v>
      </c>
      <c r="D46" s="98">
        <v>46.788578098162311</v>
      </c>
      <c r="E46" s="98">
        <v>37.891152391099013</v>
      </c>
      <c r="F46" s="98">
        <v>5.4184696874252554</v>
      </c>
      <c r="G46" s="98">
        <v>0</v>
      </c>
      <c r="H46" s="98">
        <v>231.53493633225733</v>
      </c>
      <c r="I46" s="98">
        <f t="shared" si="0"/>
        <v>188.22531425373307</v>
      </c>
      <c r="J46" s="98">
        <f t="shared" si="1"/>
        <v>43.309622078524271</v>
      </c>
    </row>
    <row r="47" spans="1:10" x14ac:dyDescent="0.35">
      <c r="A47" s="96" t="s">
        <v>157</v>
      </c>
      <c r="B47" s="97" t="s">
        <v>689</v>
      </c>
      <c r="C47" s="98">
        <v>152.5640420089214</v>
      </c>
      <c r="D47" s="98">
        <v>50.456611194669115</v>
      </c>
      <c r="E47" s="98">
        <v>37.437865252016095</v>
      </c>
      <c r="F47" s="98">
        <v>5.4184696874252554</v>
      </c>
      <c r="G47" s="98">
        <v>0</v>
      </c>
      <c r="H47" s="98">
        <v>245.87698814303187</v>
      </c>
      <c r="I47" s="98">
        <f t="shared" si="0"/>
        <v>203.02065320359051</v>
      </c>
      <c r="J47" s="98">
        <f t="shared" si="1"/>
        <v>42.856334939441354</v>
      </c>
    </row>
    <row r="48" spans="1:10" x14ac:dyDescent="0.35">
      <c r="A48" s="96" t="s">
        <v>158</v>
      </c>
      <c r="B48" s="97" t="s">
        <v>690</v>
      </c>
      <c r="C48" s="98">
        <v>187.12175397834559</v>
      </c>
      <c r="D48" s="98">
        <v>61.808837851282128</v>
      </c>
      <c r="E48" s="98">
        <v>38.742567335320437</v>
      </c>
      <c r="F48" s="98">
        <v>5.4184696874252554</v>
      </c>
      <c r="G48" s="98">
        <v>0</v>
      </c>
      <c r="H48" s="98">
        <v>293.09162885237345</v>
      </c>
      <c r="I48" s="98">
        <f t="shared" si="0"/>
        <v>248.93059182962773</v>
      </c>
      <c r="J48" s="98">
        <f t="shared" si="1"/>
        <v>44.161037022745695</v>
      </c>
    </row>
    <row r="49" spans="1:10" x14ac:dyDescent="0.35">
      <c r="A49" s="96" t="s">
        <v>159</v>
      </c>
      <c r="B49" s="97" t="s">
        <v>691</v>
      </c>
      <c r="C49" s="98">
        <v>254.16382129687523</v>
      </c>
      <c r="D49" s="98">
        <v>84.051222187608033</v>
      </c>
      <c r="E49" s="98">
        <v>48.697254775645824</v>
      </c>
      <c r="F49" s="98">
        <v>5.4184696874252554</v>
      </c>
      <c r="G49" s="98">
        <v>0</v>
      </c>
      <c r="H49" s="98">
        <v>392.33076794755436</v>
      </c>
      <c r="I49" s="98">
        <f t="shared" si="0"/>
        <v>338.21504348448326</v>
      </c>
      <c r="J49" s="98">
        <f t="shared" si="1"/>
        <v>54.115724463071082</v>
      </c>
    </row>
    <row r="50" spans="1:10" x14ac:dyDescent="0.35">
      <c r="A50" s="96" t="s">
        <v>160</v>
      </c>
      <c r="B50" s="97" t="s">
        <v>692</v>
      </c>
      <c r="C50" s="98">
        <v>97.793693605659783</v>
      </c>
      <c r="D50" s="98">
        <v>32.355728698542073</v>
      </c>
      <c r="E50" s="98">
        <v>26.553721555403776</v>
      </c>
      <c r="F50" s="98">
        <v>4.855511797822631</v>
      </c>
      <c r="G50" s="98">
        <v>0</v>
      </c>
      <c r="H50" s="98">
        <v>161.55865565742826</v>
      </c>
      <c r="I50" s="98">
        <f t="shared" si="0"/>
        <v>130.14942230420186</v>
      </c>
      <c r="J50" s="98">
        <f t="shared" si="1"/>
        <v>31.409233353226405</v>
      </c>
    </row>
    <row r="51" spans="1:10" x14ac:dyDescent="0.35">
      <c r="A51" s="96" t="s">
        <v>161</v>
      </c>
      <c r="B51" s="97" t="s">
        <v>693</v>
      </c>
      <c r="C51" s="98">
        <v>117.9232091757106</v>
      </c>
      <c r="D51" s="98">
        <v>39.0089629547358</v>
      </c>
      <c r="E51" s="98">
        <v>28.109169679988099</v>
      </c>
      <c r="F51" s="98">
        <v>4.855511797822631</v>
      </c>
      <c r="G51" s="98">
        <v>0</v>
      </c>
      <c r="H51" s="98">
        <v>189.89685360825712</v>
      </c>
      <c r="I51" s="98">
        <f t="shared" si="0"/>
        <v>156.93217213044639</v>
      </c>
      <c r="J51" s="98">
        <f t="shared" si="1"/>
        <v>32.964681477810728</v>
      </c>
    </row>
    <row r="52" spans="1:10" x14ac:dyDescent="0.35">
      <c r="A52" s="96" t="s">
        <v>162</v>
      </c>
      <c r="B52" s="97" t="s">
        <v>694</v>
      </c>
      <c r="C52" s="98">
        <v>128.61834592853128</v>
      </c>
      <c r="D52" s="98">
        <v>42.534009876438432</v>
      </c>
      <c r="E52" s="98">
        <v>28.697523937570747</v>
      </c>
      <c r="F52" s="98">
        <v>4.855511797822631</v>
      </c>
      <c r="G52" s="98">
        <v>0</v>
      </c>
      <c r="H52" s="98">
        <v>204.70539154036308</v>
      </c>
      <c r="I52" s="98">
        <f t="shared" si="0"/>
        <v>171.15235580496972</v>
      </c>
      <c r="J52" s="98">
        <f t="shared" si="1"/>
        <v>33.553035735393379</v>
      </c>
    </row>
    <row r="53" spans="1:10" x14ac:dyDescent="0.35">
      <c r="A53" s="96" t="s">
        <v>163</v>
      </c>
      <c r="B53" s="97" t="s">
        <v>695</v>
      </c>
      <c r="C53" s="98">
        <v>162.59395257887414</v>
      </c>
      <c r="D53" s="98">
        <v>53.693642909845856</v>
      </c>
      <c r="E53" s="98">
        <v>28.95472635627398</v>
      </c>
      <c r="F53" s="98">
        <v>4.855511797822631</v>
      </c>
      <c r="G53" s="98">
        <v>0</v>
      </c>
      <c r="H53" s="98">
        <v>250.0978336428166</v>
      </c>
      <c r="I53" s="98">
        <f t="shared" si="0"/>
        <v>216.28759548872</v>
      </c>
      <c r="J53" s="98">
        <f t="shared" si="1"/>
        <v>33.810238154096609</v>
      </c>
    </row>
    <row r="54" spans="1:10" x14ac:dyDescent="0.35">
      <c r="A54" s="96" t="s">
        <v>164</v>
      </c>
      <c r="B54" s="97" t="s">
        <v>696</v>
      </c>
      <c r="C54" s="98">
        <v>216.49289628360575</v>
      </c>
      <c r="D54" s="98">
        <v>71.587532714262196</v>
      </c>
      <c r="E54" s="98">
        <v>33.107257843466435</v>
      </c>
      <c r="F54" s="98">
        <v>4.855511797822631</v>
      </c>
      <c r="G54" s="98">
        <v>0</v>
      </c>
      <c r="H54" s="98">
        <v>326.04319863915703</v>
      </c>
      <c r="I54" s="98">
        <f t="shared" si="0"/>
        <v>288.08042899786795</v>
      </c>
      <c r="J54" s="98">
        <f t="shared" si="1"/>
        <v>37.962769641289064</v>
      </c>
    </row>
    <row r="55" spans="1:10" x14ac:dyDescent="0.35">
      <c r="A55" s="96" t="s">
        <v>165</v>
      </c>
      <c r="B55" s="97" t="s">
        <v>166</v>
      </c>
      <c r="C55" s="98">
        <v>37.972035193834721</v>
      </c>
      <c r="D55" s="98">
        <v>23.189462765064153</v>
      </c>
      <c r="E55" s="98">
        <v>26.550000281023998</v>
      </c>
      <c r="F55" s="98">
        <v>1.9468960348757403</v>
      </c>
      <c r="G55" s="98">
        <v>0</v>
      </c>
      <c r="H55" s="98">
        <v>89.65839427479861</v>
      </c>
      <c r="I55" s="98">
        <f t="shared" si="0"/>
        <v>61.161497958898877</v>
      </c>
      <c r="J55" s="98">
        <f t="shared" si="1"/>
        <v>28.49689631589974</v>
      </c>
    </row>
    <row r="56" spans="1:10" x14ac:dyDescent="0.35">
      <c r="A56" s="96" t="s">
        <v>167</v>
      </c>
      <c r="B56" s="97" t="s">
        <v>168</v>
      </c>
      <c r="C56" s="98">
        <v>51.814359251464275</v>
      </c>
      <c r="D56" s="98">
        <v>23.982441734890752</v>
      </c>
      <c r="E56" s="98">
        <v>26.550000281023998</v>
      </c>
      <c r="F56" s="98">
        <v>1.9468960348757403</v>
      </c>
      <c r="G56" s="98">
        <v>0</v>
      </c>
      <c r="H56" s="98">
        <v>104.29369730225476</v>
      </c>
      <c r="I56" s="98">
        <f t="shared" si="0"/>
        <v>75.796800986355024</v>
      </c>
      <c r="J56" s="98">
        <f t="shared" si="1"/>
        <v>28.49689631589974</v>
      </c>
    </row>
    <row r="57" spans="1:10" x14ac:dyDescent="0.35">
      <c r="A57" s="96" t="s">
        <v>169</v>
      </c>
      <c r="B57" s="97" t="s">
        <v>170</v>
      </c>
      <c r="C57" s="98">
        <v>70.470678228147477</v>
      </c>
      <c r="D57" s="98">
        <v>31.551012582695822</v>
      </c>
      <c r="E57" s="98">
        <v>34.634101200255998</v>
      </c>
      <c r="F57" s="98">
        <v>3.0610835247142658</v>
      </c>
      <c r="G57" s="98">
        <v>0</v>
      </c>
      <c r="H57" s="98">
        <v>139.71687553581356</v>
      </c>
      <c r="I57" s="98">
        <f t="shared" si="0"/>
        <v>102.0216908108433</v>
      </c>
      <c r="J57" s="98">
        <f t="shared" si="1"/>
        <v>37.695184724970261</v>
      </c>
    </row>
    <row r="58" spans="1:10" x14ac:dyDescent="0.35">
      <c r="A58" s="96" t="s">
        <v>171</v>
      </c>
      <c r="B58" s="97" t="s">
        <v>172</v>
      </c>
      <c r="C58" s="98">
        <v>85.995123480810435</v>
      </c>
      <c r="D58" s="98">
        <v>31.663669206664483</v>
      </c>
      <c r="E58" s="98">
        <v>34.634101200255998</v>
      </c>
      <c r="F58" s="98">
        <v>3.0610835247142658</v>
      </c>
      <c r="G58" s="98">
        <v>0</v>
      </c>
      <c r="H58" s="98">
        <v>155.35397741244518</v>
      </c>
      <c r="I58" s="98">
        <f t="shared" si="0"/>
        <v>117.65879268747491</v>
      </c>
      <c r="J58" s="98">
        <f t="shared" si="1"/>
        <v>37.695184724970261</v>
      </c>
    </row>
    <row r="59" spans="1:10" x14ac:dyDescent="0.35">
      <c r="A59" s="96" t="s">
        <v>173</v>
      </c>
      <c r="B59" s="97" t="s">
        <v>174</v>
      </c>
      <c r="C59" s="98">
        <v>81.901047544943125</v>
      </c>
      <c r="D59" s="98">
        <v>27.514715597757149</v>
      </c>
      <c r="E59" s="98">
        <v>26.550000281023998</v>
      </c>
      <c r="F59" s="98">
        <v>1.9468960348757403</v>
      </c>
      <c r="G59" s="98">
        <v>0</v>
      </c>
      <c r="H59" s="98">
        <v>137.91265945860002</v>
      </c>
      <c r="I59" s="98">
        <f t="shared" si="0"/>
        <v>109.41576314270027</v>
      </c>
      <c r="J59" s="98">
        <f t="shared" si="1"/>
        <v>28.49689631589974</v>
      </c>
    </row>
    <row r="60" spans="1:10" x14ac:dyDescent="0.35">
      <c r="A60" s="96" t="s">
        <v>175</v>
      </c>
      <c r="B60" s="97" t="s">
        <v>176</v>
      </c>
      <c r="C60" s="98">
        <v>108.46128237085914</v>
      </c>
      <c r="D60" s="98">
        <v>30.612207619513416</v>
      </c>
      <c r="E60" s="98">
        <v>26.550000281023998</v>
      </c>
      <c r="F60" s="98">
        <v>1.9468960348757403</v>
      </c>
      <c r="G60" s="98">
        <v>0</v>
      </c>
      <c r="H60" s="98">
        <v>167.57038630627233</v>
      </c>
      <c r="I60" s="98">
        <f t="shared" ref="I60:I113" si="2">C60+D60</f>
        <v>139.07348999037256</v>
      </c>
      <c r="J60" s="98">
        <f t="shared" ref="J60:J113" si="3">E60+F60</f>
        <v>28.49689631589974</v>
      </c>
    </row>
    <row r="61" spans="1:10" x14ac:dyDescent="0.35">
      <c r="A61" s="96" t="s">
        <v>177</v>
      </c>
      <c r="B61" s="97" t="s">
        <v>178</v>
      </c>
      <c r="C61" s="98">
        <v>136.86952596040874</v>
      </c>
      <c r="D61" s="98">
        <v>33.456156618833127</v>
      </c>
      <c r="E61" s="98">
        <v>24.252302757695997</v>
      </c>
      <c r="F61" s="98">
        <v>7.5412900628018127</v>
      </c>
      <c r="G61" s="98">
        <v>0</v>
      </c>
      <c r="H61" s="98">
        <v>202.11927539973965</v>
      </c>
      <c r="I61" s="98">
        <f t="shared" si="2"/>
        <v>170.32568257924186</v>
      </c>
      <c r="J61" s="98">
        <f t="shared" si="3"/>
        <v>31.79359282049781</v>
      </c>
    </row>
    <row r="62" spans="1:10" x14ac:dyDescent="0.35">
      <c r="A62" s="96" t="s">
        <v>179</v>
      </c>
      <c r="B62" s="97" t="s">
        <v>180</v>
      </c>
      <c r="C62" s="98">
        <v>115.17733864972081</v>
      </c>
      <c r="D62" s="98">
        <v>32.173517959110342</v>
      </c>
      <c r="E62" s="98">
        <v>24.252302757695997</v>
      </c>
      <c r="F62" s="98">
        <v>4.9962512702232846</v>
      </c>
      <c r="G62" s="98">
        <v>0</v>
      </c>
      <c r="H62" s="98">
        <v>176.59941063675043</v>
      </c>
      <c r="I62" s="98">
        <f t="shared" si="2"/>
        <v>147.35085660883115</v>
      </c>
      <c r="J62" s="98">
        <f t="shared" si="3"/>
        <v>29.248554027919283</v>
      </c>
    </row>
    <row r="63" spans="1:10" x14ac:dyDescent="0.35">
      <c r="A63" s="96" t="s">
        <v>181</v>
      </c>
      <c r="B63" s="97" t="s">
        <v>182</v>
      </c>
      <c r="C63" s="98">
        <v>153.23496302678319</v>
      </c>
      <c r="D63" s="98">
        <v>34.332973633294365</v>
      </c>
      <c r="E63" s="98">
        <v>24.252302757695997</v>
      </c>
      <c r="F63" s="98">
        <v>7.5412900628018127</v>
      </c>
      <c r="G63" s="98">
        <v>0</v>
      </c>
      <c r="H63" s="98">
        <v>219.36152948057534</v>
      </c>
      <c r="I63" s="98">
        <f t="shared" si="2"/>
        <v>187.56793666007755</v>
      </c>
      <c r="J63" s="98">
        <f t="shared" si="3"/>
        <v>31.79359282049781</v>
      </c>
    </row>
    <row r="64" spans="1:10" x14ac:dyDescent="0.35">
      <c r="A64" s="96" t="s">
        <v>183</v>
      </c>
      <c r="B64" s="97" t="s">
        <v>184</v>
      </c>
      <c r="C64" s="98">
        <v>162.80314263345056</v>
      </c>
      <c r="D64" s="98">
        <v>37.073113445623861</v>
      </c>
      <c r="E64" s="98">
        <v>32.694213177599998</v>
      </c>
      <c r="F64" s="98">
        <v>7.5720804283890502</v>
      </c>
      <c r="G64" s="98">
        <v>0</v>
      </c>
      <c r="H64" s="98">
        <v>240.1425496850635</v>
      </c>
      <c r="I64" s="98">
        <f t="shared" si="2"/>
        <v>199.87625607907444</v>
      </c>
      <c r="J64" s="98">
        <f t="shared" si="3"/>
        <v>40.266293605989048</v>
      </c>
    </row>
    <row r="65" spans="1:10" x14ac:dyDescent="0.35">
      <c r="A65" s="96" t="s">
        <v>185</v>
      </c>
      <c r="B65" s="97" t="s">
        <v>186</v>
      </c>
      <c r="C65" s="98">
        <v>113.32132587091043</v>
      </c>
      <c r="D65" s="98">
        <v>34.485285757306919</v>
      </c>
      <c r="E65" s="98">
        <v>34.634101200255998</v>
      </c>
      <c r="F65" s="98">
        <v>3.0610835247142658</v>
      </c>
      <c r="G65" s="98">
        <v>0</v>
      </c>
      <c r="H65" s="98">
        <v>185.50179635318761</v>
      </c>
      <c r="I65" s="98">
        <f t="shared" si="2"/>
        <v>147.80661162821735</v>
      </c>
      <c r="J65" s="98">
        <f t="shared" si="3"/>
        <v>37.695184724970261</v>
      </c>
    </row>
    <row r="66" spans="1:10" x14ac:dyDescent="0.35">
      <c r="A66" s="96" t="s">
        <v>187</v>
      </c>
      <c r="B66" s="97" t="s">
        <v>188</v>
      </c>
      <c r="C66" s="98">
        <v>140.16698018161424</v>
      </c>
      <c r="D66" s="98">
        <v>37.692737267052543</v>
      </c>
      <c r="E66" s="98">
        <v>34.634101200255998</v>
      </c>
      <c r="F66" s="98">
        <v>3.0610835247142658</v>
      </c>
      <c r="G66" s="98">
        <v>0</v>
      </c>
      <c r="H66" s="98">
        <v>215.55490217363703</v>
      </c>
      <c r="I66" s="98">
        <f t="shared" si="2"/>
        <v>177.85971744866677</v>
      </c>
      <c r="J66" s="98">
        <f t="shared" si="3"/>
        <v>37.695184724970261</v>
      </c>
    </row>
    <row r="67" spans="1:10" x14ac:dyDescent="0.35">
      <c r="A67" s="96" t="s">
        <v>189</v>
      </c>
      <c r="B67" s="97" t="s">
        <v>190</v>
      </c>
      <c r="C67" s="98">
        <v>178.75659637255529</v>
      </c>
      <c r="D67" s="98">
        <v>43.961954142334804</v>
      </c>
      <c r="E67" s="98">
        <v>33.875228623744</v>
      </c>
      <c r="F67" s="98">
        <v>8.3505420291055845</v>
      </c>
      <c r="G67" s="98">
        <v>0</v>
      </c>
      <c r="H67" s="98">
        <v>264.9443211677397</v>
      </c>
      <c r="I67" s="98">
        <f t="shared" si="2"/>
        <v>222.7185505148901</v>
      </c>
      <c r="J67" s="98">
        <f t="shared" si="3"/>
        <v>42.225770652849583</v>
      </c>
    </row>
    <row r="68" spans="1:10" x14ac:dyDescent="0.35">
      <c r="A68" s="96" t="s">
        <v>191</v>
      </c>
      <c r="B68" s="97" t="s">
        <v>192</v>
      </c>
      <c r="C68" s="98">
        <v>156.70559487166094</v>
      </c>
      <c r="D68" s="98">
        <v>41.817470956639326</v>
      </c>
      <c r="E68" s="98">
        <v>33.875228623744</v>
      </c>
      <c r="F68" s="98">
        <v>5.8758729727273842</v>
      </c>
      <c r="G68" s="98">
        <v>0</v>
      </c>
      <c r="H68" s="98">
        <v>238.27416742477166</v>
      </c>
      <c r="I68" s="98">
        <f t="shared" si="2"/>
        <v>198.52306582830028</v>
      </c>
      <c r="J68" s="98">
        <f t="shared" si="3"/>
        <v>39.751101596471386</v>
      </c>
    </row>
    <row r="69" spans="1:10" x14ac:dyDescent="0.35">
      <c r="A69" s="96" t="s">
        <v>193</v>
      </c>
      <c r="B69" s="97" t="s">
        <v>194</v>
      </c>
      <c r="C69" s="98">
        <v>200.064829773084</v>
      </c>
      <c r="D69" s="98">
        <v>47.210905489421144</v>
      </c>
      <c r="E69" s="98">
        <v>33.875228623744</v>
      </c>
      <c r="F69" s="98">
        <v>8.3388137397388622</v>
      </c>
      <c r="G69" s="98">
        <v>0</v>
      </c>
      <c r="H69" s="98">
        <v>289.48977762598798</v>
      </c>
      <c r="I69" s="98">
        <f t="shared" si="2"/>
        <v>247.27573526250515</v>
      </c>
      <c r="J69" s="98">
        <f t="shared" si="3"/>
        <v>42.214042363482861</v>
      </c>
    </row>
    <row r="70" spans="1:10" x14ac:dyDescent="0.35">
      <c r="A70" s="96" t="s">
        <v>195</v>
      </c>
      <c r="B70" s="97" t="s">
        <v>196</v>
      </c>
      <c r="C70" s="98">
        <v>225.09990445138169</v>
      </c>
      <c r="D70" s="98">
        <v>48.576364750075513</v>
      </c>
      <c r="E70" s="98">
        <v>44.361879041472001</v>
      </c>
      <c r="F70" s="98">
        <v>8.3813323946928193</v>
      </c>
      <c r="G70" s="98">
        <v>0</v>
      </c>
      <c r="H70" s="98">
        <v>326.41948063762203</v>
      </c>
      <c r="I70" s="98">
        <f t="shared" si="2"/>
        <v>273.67626920145722</v>
      </c>
      <c r="J70" s="98">
        <f t="shared" si="3"/>
        <v>52.74321143616482</v>
      </c>
    </row>
    <row r="71" spans="1:10" x14ac:dyDescent="0.35">
      <c r="A71" s="96" t="s">
        <v>197</v>
      </c>
      <c r="B71" s="97" t="s">
        <v>198</v>
      </c>
      <c r="C71" s="98">
        <v>94.492708052378674</v>
      </c>
      <c r="D71" s="98">
        <v>32.105908006498375</v>
      </c>
      <c r="E71" s="98">
        <v>26.550000281023998</v>
      </c>
      <c r="F71" s="98">
        <v>2.4981256351116423</v>
      </c>
      <c r="G71" s="98">
        <v>0</v>
      </c>
      <c r="H71" s="98">
        <v>155.64674197501267</v>
      </c>
      <c r="I71" s="98">
        <f t="shared" si="2"/>
        <v>126.59861605887704</v>
      </c>
      <c r="J71" s="98">
        <f t="shared" si="3"/>
        <v>29.048125916135639</v>
      </c>
    </row>
    <row r="72" spans="1:10" x14ac:dyDescent="0.35">
      <c r="A72" s="96" t="s">
        <v>199</v>
      </c>
      <c r="B72" s="97" t="s">
        <v>200</v>
      </c>
      <c r="C72" s="98">
        <v>128.61607463508594</v>
      </c>
      <c r="D72" s="98">
        <v>36.939189905388027</v>
      </c>
      <c r="E72" s="98">
        <v>26.550000281023998</v>
      </c>
      <c r="F72" s="98">
        <v>2.4981256351116423</v>
      </c>
      <c r="G72" s="98">
        <v>0</v>
      </c>
      <c r="H72" s="98">
        <v>194.60339045660959</v>
      </c>
      <c r="I72" s="98">
        <f t="shared" si="2"/>
        <v>165.55526454047396</v>
      </c>
      <c r="J72" s="98">
        <f t="shared" si="3"/>
        <v>29.048125916135639</v>
      </c>
    </row>
    <row r="73" spans="1:10" x14ac:dyDescent="0.35">
      <c r="A73" s="96" t="s">
        <v>201</v>
      </c>
      <c r="B73" s="97" t="s">
        <v>202</v>
      </c>
      <c r="C73" s="98">
        <v>168.38389914646595</v>
      </c>
      <c r="D73" s="98">
        <v>41.40215598642169</v>
      </c>
      <c r="E73" s="98">
        <v>28.700139247807996</v>
      </c>
      <c r="F73" s="98">
        <v>8.5030097908729605</v>
      </c>
      <c r="G73" s="98">
        <v>0</v>
      </c>
      <c r="H73" s="98">
        <v>246.98920417156859</v>
      </c>
      <c r="I73" s="98">
        <f t="shared" si="2"/>
        <v>209.78605513288764</v>
      </c>
      <c r="J73" s="98">
        <f t="shared" si="3"/>
        <v>37.203149038680955</v>
      </c>
    </row>
    <row r="74" spans="1:10" x14ac:dyDescent="0.35">
      <c r="A74" s="96" t="s">
        <v>203</v>
      </c>
      <c r="B74" s="97" t="s">
        <v>204</v>
      </c>
      <c r="C74" s="98">
        <v>139.86197110451675</v>
      </c>
      <c r="D74" s="98">
        <v>39.066115873148426</v>
      </c>
      <c r="E74" s="98">
        <v>28.700139247807996</v>
      </c>
      <c r="F74" s="98">
        <v>6.0517973132282048</v>
      </c>
      <c r="G74" s="98">
        <v>0</v>
      </c>
      <c r="H74" s="98">
        <v>213.68002353870136</v>
      </c>
      <c r="I74" s="98">
        <f t="shared" si="2"/>
        <v>178.92808697766517</v>
      </c>
      <c r="J74" s="98">
        <f t="shared" si="3"/>
        <v>34.751936561036203</v>
      </c>
    </row>
    <row r="75" spans="1:10" x14ac:dyDescent="0.35">
      <c r="A75" s="96" t="s">
        <v>205</v>
      </c>
      <c r="B75" s="97" t="s">
        <v>206</v>
      </c>
      <c r="C75" s="98">
        <v>217.12368016201955</v>
      </c>
      <c r="D75" s="98">
        <v>48.584351044938664</v>
      </c>
      <c r="E75" s="98">
        <v>28.700139247807996</v>
      </c>
      <c r="F75" s="98">
        <v>8.5030097908729605</v>
      </c>
      <c r="G75" s="98">
        <v>0</v>
      </c>
      <c r="H75" s="98">
        <v>302.91118024563917</v>
      </c>
      <c r="I75" s="98">
        <f t="shared" si="2"/>
        <v>265.7080312069582</v>
      </c>
      <c r="J75" s="98">
        <f t="shared" si="3"/>
        <v>37.203149038680955</v>
      </c>
    </row>
    <row r="76" spans="1:10" x14ac:dyDescent="0.35">
      <c r="A76" s="96" t="s">
        <v>207</v>
      </c>
      <c r="B76" s="97" t="s">
        <v>208</v>
      </c>
      <c r="C76" s="98">
        <v>200.14575290335131</v>
      </c>
      <c r="D76" s="98">
        <v>45.768552662496788</v>
      </c>
      <c r="E76" s="98">
        <v>37.110976970815997</v>
      </c>
      <c r="F76" s="98">
        <v>8.5030097908729605</v>
      </c>
      <c r="G76" s="98">
        <v>0</v>
      </c>
      <c r="H76" s="98">
        <v>291.52829232753709</v>
      </c>
      <c r="I76" s="98">
        <f t="shared" si="2"/>
        <v>245.91430556584811</v>
      </c>
      <c r="J76" s="98">
        <f t="shared" si="3"/>
        <v>45.613986761688956</v>
      </c>
    </row>
    <row r="77" spans="1:10" x14ac:dyDescent="0.35">
      <c r="A77" s="96" t="s">
        <v>209</v>
      </c>
      <c r="B77" s="97" t="s">
        <v>210</v>
      </c>
      <c r="C77" s="98">
        <v>124.09854064010241</v>
      </c>
      <c r="D77" s="98">
        <v>39.359528547639286</v>
      </c>
      <c r="E77" s="98">
        <v>34.634101200255998</v>
      </c>
      <c r="F77" s="98">
        <v>3.6123131249501683</v>
      </c>
      <c r="G77" s="98">
        <v>0</v>
      </c>
      <c r="H77" s="98">
        <v>201.70448351294786</v>
      </c>
      <c r="I77" s="98">
        <f t="shared" si="2"/>
        <v>163.4580691877417</v>
      </c>
      <c r="J77" s="98">
        <f t="shared" si="3"/>
        <v>38.246414325206167</v>
      </c>
    </row>
    <row r="78" spans="1:10" x14ac:dyDescent="0.35">
      <c r="A78" s="96" t="s">
        <v>211</v>
      </c>
      <c r="B78" s="97" t="s">
        <v>212</v>
      </c>
      <c r="C78" s="98">
        <v>155.46641699912323</v>
      </c>
      <c r="D78" s="98">
        <v>44.087960234748131</v>
      </c>
      <c r="E78" s="98">
        <v>34.634101200255998</v>
      </c>
      <c r="F78" s="98">
        <v>3.6123131249501683</v>
      </c>
      <c r="G78" s="98">
        <v>0</v>
      </c>
      <c r="H78" s="98">
        <v>237.80079155907751</v>
      </c>
      <c r="I78" s="98">
        <f t="shared" si="2"/>
        <v>199.55437723387135</v>
      </c>
      <c r="J78" s="98">
        <f t="shared" si="3"/>
        <v>38.246414325206167</v>
      </c>
    </row>
    <row r="79" spans="1:10" x14ac:dyDescent="0.35">
      <c r="A79" s="96" t="s">
        <v>213</v>
      </c>
      <c r="B79" s="97" t="s">
        <v>214</v>
      </c>
      <c r="C79" s="98">
        <v>207.55503987439479</v>
      </c>
      <c r="D79" s="98">
        <v>51.754338702082023</v>
      </c>
      <c r="E79" s="98">
        <v>38.323065113855996</v>
      </c>
      <c r="F79" s="98">
        <v>9.312261757176735</v>
      </c>
      <c r="G79" s="98">
        <v>0</v>
      </c>
      <c r="H79" s="98">
        <v>306.94470544750953</v>
      </c>
      <c r="I79" s="98">
        <f t="shared" si="2"/>
        <v>259.30937857647683</v>
      </c>
      <c r="J79" s="98">
        <f t="shared" si="3"/>
        <v>47.635326871032731</v>
      </c>
    </row>
    <row r="80" spans="1:10" x14ac:dyDescent="0.35">
      <c r="A80" s="96" t="s">
        <v>215</v>
      </c>
      <c r="B80" s="97" t="s">
        <v>216</v>
      </c>
      <c r="C80" s="98">
        <v>180.94598505104855</v>
      </c>
      <c r="D80" s="98">
        <v>48.732696563031936</v>
      </c>
      <c r="E80" s="98">
        <v>38.323065113855996</v>
      </c>
      <c r="F80" s="98">
        <v>6.9079624369988606</v>
      </c>
      <c r="G80" s="98">
        <v>0</v>
      </c>
      <c r="H80" s="98">
        <v>274.90970916493535</v>
      </c>
      <c r="I80" s="98">
        <f t="shared" si="2"/>
        <v>229.67868161408049</v>
      </c>
      <c r="J80" s="98">
        <f t="shared" si="3"/>
        <v>45.231027550854854</v>
      </c>
    </row>
    <row r="81" spans="1:10" x14ac:dyDescent="0.35">
      <c r="A81" s="96" t="s">
        <v>217</v>
      </c>
      <c r="B81" s="97" t="s">
        <v>218</v>
      </c>
      <c r="C81" s="98">
        <v>274.72716177173442</v>
      </c>
      <c r="D81" s="98">
        <v>63.551200749578832</v>
      </c>
      <c r="E81" s="98">
        <v>38.323065113855996</v>
      </c>
      <c r="F81" s="98">
        <v>9.312261757176735</v>
      </c>
      <c r="G81" s="98">
        <v>0</v>
      </c>
      <c r="H81" s="98">
        <v>385.91368939234593</v>
      </c>
      <c r="I81" s="98">
        <f t="shared" si="2"/>
        <v>338.27836252131323</v>
      </c>
      <c r="J81" s="98">
        <f t="shared" si="3"/>
        <v>47.635326871032731</v>
      </c>
    </row>
    <row r="82" spans="1:10" x14ac:dyDescent="0.35">
      <c r="A82" s="96" t="s">
        <v>219</v>
      </c>
      <c r="B82" s="97" t="s">
        <v>220</v>
      </c>
      <c r="C82" s="98">
        <v>258.28252599935746</v>
      </c>
      <c r="D82" s="98">
        <v>59.723902645416459</v>
      </c>
      <c r="E82" s="98">
        <v>48.778642834687993</v>
      </c>
      <c r="F82" s="98">
        <v>9.312261757176735</v>
      </c>
      <c r="G82" s="98">
        <v>0</v>
      </c>
      <c r="H82" s="98">
        <v>376.09733323663863</v>
      </c>
      <c r="I82" s="98">
        <f t="shared" si="2"/>
        <v>318.00642864477391</v>
      </c>
      <c r="J82" s="98">
        <f t="shared" si="3"/>
        <v>58.090904591864728</v>
      </c>
    </row>
    <row r="83" spans="1:10" x14ac:dyDescent="0.35">
      <c r="A83" s="96" t="s">
        <v>221</v>
      </c>
      <c r="B83" s="97" t="s">
        <v>222</v>
      </c>
      <c r="C83" s="98">
        <v>156.42054000092523</v>
      </c>
      <c r="D83" s="98">
        <v>41.338466730288964</v>
      </c>
      <c r="E83" s="98">
        <v>34.634101200255998</v>
      </c>
      <c r="F83" s="98">
        <v>3.6123131249501683</v>
      </c>
      <c r="G83" s="98">
        <v>0</v>
      </c>
      <c r="H83" s="98">
        <v>236.00542105642035</v>
      </c>
      <c r="I83" s="98">
        <f t="shared" si="2"/>
        <v>197.75900673121419</v>
      </c>
      <c r="J83" s="98">
        <f t="shared" si="3"/>
        <v>38.246414325206167</v>
      </c>
    </row>
    <row r="84" spans="1:10" x14ac:dyDescent="0.35">
      <c r="A84" s="96" t="s">
        <v>223</v>
      </c>
      <c r="B84" s="97" t="s">
        <v>224</v>
      </c>
      <c r="C84" s="98">
        <v>196.98916509785312</v>
      </c>
      <c r="D84" s="98">
        <v>47.528393211934976</v>
      </c>
      <c r="E84" s="98">
        <v>34.634101200255998</v>
      </c>
      <c r="F84" s="98">
        <v>3.6123131249501683</v>
      </c>
      <c r="G84" s="98">
        <v>0</v>
      </c>
      <c r="H84" s="98">
        <v>282.76397263499422</v>
      </c>
      <c r="I84" s="98">
        <f t="shared" si="2"/>
        <v>244.51755830978809</v>
      </c>
      <c r="J84" s="98">
        <f t="shared" si="3"/>
        <v>38.246414325206167</v>
      </c>
    </row>
    <row r="85" spans="1:10" x14ac:dyDescent="0.35">
      <c r="A85" s="96" t="s">
        <v>225</v>
      </c>
      <c r="B85" s="97" t="s">
        <v>226</v>
      </c>
      <c r="C85" s="98">
        <v>260.65107239713524</v>
      </c>
      <c r="D85" s="98">
        <v>56.475016092187005</v>
      </c>
      <c r="E85" s="98">
        <v>45.058059230399991</v>
      </c>
      <c r="F85" s="98">
        <v>6.9079624369988606</v>
      </c>
      <c r="G85" s="98">
        <v>0</v>
      </c>
      <c r="H85" s="98">
        <v>369.09211015672105</v>
      </c>
      <c r="I85" s="98">
        <f t="shared" si="2"/>
        <v>317.12608848932223</v>
      </c>
      <c r="J85" s="98">
        <f t="shared" si="3"/>
        <v>51.966021667398849</v>
      </c>
    </row>
    <row r="86" spans="1:10" x14ac:dyDescent="0.35">
      <c r="A86" s="96" t="s">
        <v>227</v>
      </c>
      <c r="B86" s="97" t="s">
        <v>228</v>
      </c>
      <c r="C86" s="98">
        <v>312.9880184968498</v>
      </c>
      <c r="D86" s="98">
        <v>59.221135798584889</v>
      </c>
      <c r="E86" s="98">
        <v>45.058059230399991</v>
      </c>
      <c r="F86" s="98">
        <v>6.9079624369988606</v>
      </c>
      <c r="G86" s="98">
        <v>0</v>
      </c>
      <c r="H86" s="98">
        <v>424.17517596283352</v>
      </c>
      <c r="I86" s="98">
        <f t="shared" si="2"/>
        <v>372.2091542954347</v>
      </c>
      <c r="J86" s="98">
        <f t="shared" si="3"/>
        <v>51.966021667398849</v>
      </c>
    </row>
    <row r="87" spans="1:10" x14ac:dyDescent="0.35">
      <c r="A87" s="96" t="s">
        <v>229</v>
      </c>
      <c r="B87" s="97" t="s">
        <v>230</v>
      </c>
      <c r="C87" s="98">
        <v>293.98993242953316</v>
      </c>
      <c r="D87" s="98">
        <v>58.958842332266357</v>
      </c>
      <c r="E87" s="98">
        <v>45.058059230399991</v>
      </c>
      <c r="F87" s="98">
        <v>6.9079624369988606</v>
      </c>
      <c r="G87" s="98">
        <v>0</v>
      </c>
      <c r="H87" s="98">
        <v>404.91479642919836</v>
      </c>
      <c r="I87" s="98">
        <f t="shared" si="2"/>
        <v>352.94877476179954</v>
      </c>
      <c r="J87" s="98">
        <f t="shared" si="3"/>
        <v>51.966021667398849</v>
      </c>
    </row>
    <row r="88" spans="1:10" x14ac:dyDescent="0.35">
      <c r="A88" s="96" t="s">
        <v>231</v>
      </c>
      <c r="B88" s="97" t="s">
        <v>232</v>
      </c>
      <c r="C88" s="98">
        <v>321.18166293797753</v>
      </c>
      <c r="D88" s="98">
        <v>97.964649557610969</v>
      </c>
      <c r="E88" s="98">
        <v>45.058059230399991</v>
      </c>
      <c r="F88" s="98">
        <v>9.312261757176735</v>
      </c>
      <c r="G88" s="98">
        <v>0</v>
      </c>
      <c r="H88" s="98">
        <v>473.51663348316521</v>
      </c>
      <c r="I88" s="98">
        <f t="shared" si="2"/>
        <v>419.14631249558852</v>
      </c>
      <c r="J88" s="98">
        <f t="shared" si="3"/>
        <v>54.370320987576726</v>
      </c>
    </row>
    <row r="89" spans="1:10" x14ac:dyDescent="0.35">
      <c r="A89" s="96" t="s">
        <v>233</v>
      </c>
      <c r="B89" s="97" t="s">
        <v>234</v>
      </c>
      <c r="C89" s="98">
        <v>69.475220230539904</v>
      </c>
      <c r="D89" s="98">
        <v>28.731028313535887</v>
      </c>
      <c r="E89" s="98">
        <v>26.56054017792</v>
      </c>
      <c r="F89" s="98">
        <v>2.8017492270029578</v>
      </c>
      <c r="G89" s="98">
        <v>0</v>
      </c>
      <c r="H89" s="98">
        <v>127.56853794899875</v>
      </c>
      <c r="I89" s="98">
        <f t="shared" si="2"/>
        <v>98.206248544075791</v>
      </c>
      <c r="J89" s="98">
        <f t="shared" si="3"/>
        <v>29.362289404922958</v>
      </c>
    </row>
    <row r="90" spans="1:10" x14ac:dyDescent="0.35">
      <c r="A90" s="96" t="s">
        <v>235</v>
      </c>
      <c r="B90" s="97" t="s">
        <v>236</v>
      </c>
      <c r="C90" s="98">
        <v>101.46077157690912</v>
      </c>
      <c r="D90" s="98">
        <v>31.515135041780336</v>
      </c>
      <c r="E90" s="98">
        <v>26.56054017792</v>
      </c>
      <c r="F90" s="98">
        <v>2.8017492270029578</v>
      </c>
      <c r="G90" s="98">
        <v>0</v>
      </c>
      <c r="H90" s="98">
        <v>162.3381960236124</v>
      </c>
      <c r="I90" s="98">
        <f t="shared" si="2"/>
        <v>132.97590661868946</v>
      </c>
      <c r="J90" s="98">
        <f t="shared" si="3"/>
        <v>29.362289404922958</v>
      </c>
    </row>
    <row r="91" spans="1:10" x14ac:dyDescent="0.35">
      <c r="A91" s="96" t="s">
        <v>237</v>
      </c>
      <c r="B91" s="97" t="s">
        <v>238</v>
      </c>
      <c r="C91" s="98">
        <v>113.18827618191628</v>
      </c>
      <c r="D91" s="98">
        <v>34.825729047020189</v>
      </c>
      <c r="E91" s="98">
        <v>34.64464109715199</v>
      </c>
      <c r="F91" s="98">
        <v>4.3381551340434514</v>
      </c>
      <c r="G91" s="98">
        <v>0</v>
      </c>
      <c r="H91" s="98">
        <v>186.99680146013191</v>
      </c>
      <c r="I91" s="98">
        <f t="shared" si="2"/>
        <v>148.01400522893647</v>
      </c>
      <c r="J91" s="98">
        <f t="shared" si="3"/>
        <v>38.982796231195444</v>
      </c>
    </row>
    <row r="92" spans="1:10" x14ac:dyDescent="0.35">
      <c r="A92" s="96" t="s">
        <v>239</v>
      </c>
      <c r="B92" s="97" t="s">
        <v>240</v>
      </c>
      <c r="C92" s="98">
        <v>139.75554314030796</v>
      </c>
      <c r="D92" s="98">
        <v>37.749191137755396</v>
      </c>
      <c r="E92" s="98">
        <v>34.64464109715199</v>
      </c>
      <c r="F92" s="98">
        <v>4.3381551340434514</v>
      </c>
      <c r="G92" s="98">
        <v>0</v>
      </c>
      <c r="H92" s="98">
        <v>216.48753050925882</v>
      </c>
      <c r="I92" s="98">
        <f t="shared" si="2"/>
        <v>177.50473427806335</v>
      </c>
      <c r="J92" s="98">
        <f t="shared" si="3"/>
        <v>38.982796231195444</v>
      </c>
    </row>
    <row r="93" spans="1:10" x14ac:dyDescent="0.35">
      <c r="A93" s="96" t="s">
        <v>241</v>
      </c>
      <c r="B93" s="97" t="s">
        <v>242</v>
      </c>
      <c r="C93" s="98">
        <v>74.986497340124757</v>
      </c>
      <c r="D93" s="98">
        <v>30.046538384534564</v>
      </c>
      <c r="E93" s="98">
        <v>26.56054017792</v>
      </c>
      <c r="F93" s="98">
        <v>2.8017492270029578</v>
      </c>
      <c r="G93" s="98">
        <v>0</v>
      </c>
      <c r="H93" s="98">
        <v>134.39532512958226</v>
      </c>
      <c r="I93" s="98">
        <f t="shared" si="2"/>
        <v>105.03303572465933</v>
      </c>
      <c r="J93" s="98">
        <f t="shared" si="3"/>
        <v>29.362289404922958</v>
      </c>
    </row>
    <row r="94" spans="1:10" x14ac:dyDescent="0.35">
      <c r="A94" s="96" t="s">
        <v>243</v>
      </c>
      <c r="B94" s="97" t="s">
        <v>244</v>
      </c>
      <c r="C94" s="98">
        <v>128.27259762055922</v>
      </c>
      <c r="D94" s="98">
        <v>35.662571590438461</v>
      </c>
      <c r="E94" s="98">
        <v>26.56054017792</v>
      </c>
      <c r="F94" s="98">
        <v>2.8017492270029578</v>
      </c>
      <c r="G94" s="98">
        <v>0</v>
      </c>
      <c r="H94" s="98">
        <v>193.29745861592062</v>
      </c>
      <c r="I94" s="98">
        <f t="shared" si="2"/>
        <v>163.93516921099769</v>
      </c>
      <c r="J94" s="98">
        <f t="shared" si="3"/>
        <v>29.362289404922958</v>
      </c>
    </row>
    <row r="95" spans="1:10" x14ac:dyDescent="0.35">
      <c r="A95" s="96" t="s">
        <v>245</v>
      </c>
      <c r="B95" s="97" t="s">
        <v>246</v>
      </c>
      <c r="C95" s="98">
        <v>121.72434888962177</v>
      </c>
      <c r="D95" s="98">
        <v>36.793289297208922</v>
      </c>
      <c r="E95" s="98">
        <v>26.328115452416</v>
      </c>
      <c r="F95" s="98">
        <v>7.5824967861123316</v>
      </c>
      <c r="G95" s="98">
        <v>0</v>
      </c>
      <c r="H95" s="98">
        <v>192.42825042535901</v>
      </c>
      <c r="I95" s="98">
        <f t="shared" si="2"/>
        <v>158.51763818683068</v>
      </c>
      <c r="J95" s="98">
        <f t="shared" si="3"/>
        <v>33.91061223852833</v>
      </c>
    </row>
    <row r="96" spans="1:10" x14ac:dyDescent="0.35">
      <c r="A96" s="96" t="s">
        <v>247</v>
      </c>
      <c r="B96" s="97" t="s">
        <v>248</v>
      </c>
      <c r="C96" s="98">
        <v>188.82180047379543</v>
      </c>
      <c r="D96" s="98">
        <v>44.06372248661787</v>
      </c>
      <c r="E96" s="98">
        <v>31.872374716608004</v>
      </c>
      <c r="F96" s="98">
        <v>7.5723097821803549</v>
      </c>
      <c r="G96" s="98">
        <v>0</v>
      </c>
      <c r="H96" s="98">
        <v>272.33020745920169</v>
      </c>
      <c r="I96" s="98">
        <f t="shared" si="2"/>
        <v>232.88552296041331</v>
      </c>
      <c r="J96" s="98">
        <f t="shared" si="3"/>
        <v>39.444684498788362</v>
      </c>
    </row>
    <row r="97" spans="1:10" x14ac:dyDescent="0.35">
      <c r="A97" s="96" t="s">
        <v>249</v>
      </c>
      <c r="B97" s="97" t="s">
        <v>250</v>
      </c>
      <c r="C97" s="98">
        <v>208.35850756089897</v>
      </c>
      <c r="D97" s="98">
        <v>45.875344046561963</v>
      </c>
      <c r="E97" s="98">
        <v>31.861834819711998</v>
      </c>
      <c r="F97" s="98">
        <v>7.5618934244570717</v>
      </c>
      <c r="G97" s="98">
        <v>0</v>
      </c>
      <c r="H97" s="98">
        <v>293.65757985163003</v>
      </c>
      <c r="I97" s="98">
        <f t="shared" si="2"/>
        <v>254.23385160746093</v>
      </c>
      <c r="J97" s="98">
        <f t="shared" si="3"/>
        <v>39.42372824416907</v>
      </c>
    </row>
    <row r="98" spans="1:10" x14ac:dyDescent="0.35">
      <c r="A98" s="96" t="s">
        <v>251</v>
      </c>
      <c r="B98" s="97" t="s">
        <v>252</v>
      </c>
      <c r="C98" s="98">
        <v>118.49423222954876</v>
      </c>
      <c r="D98" s="98">
        <v>37.313181571535601</v>
      </c>
      <c r="E98" s="98">
        <v>34.64464109715199</v>
      </c>
      <c r="F98" s="98">
        <v>4.3381551340434514</v>
      </c>
      <c r="G98" s="98">
        <v>0</v>
      </c>
      <c r="H98" s="98">
        <v>194.79021003227979</v>
      </c>
      <c r="I98" s="98">
        <f t="shared" si="2"/>
        <v>155.80741380108435</v>
      </c>
      <c r="J98" s="98">
        <f t="shared" si="3"/>
        <v>38.982796231195444</v>
      </c>
    </row>
    <row r="99" spans="1:10" x14ac:dyDescent="0.35">
      <c r="A99" s="96" t="s">
        <v>253</v>
      </c>
      <c r="B99" s="97" t="s">
        <v>254</v>
      </c>
      <c r="C99" s="98">
        <v>167.47225692257382</v>
      </c>
      <c r="D99" s="98">
        <v>39.352135751437807</v>
      </c>
      <c r="E99" s="98">
        <v>34.64464109715199</v>
      </c>
      <c r="F99" s="98">
        <v>4.3381551340434514</v>
      </c>
      <c r="G99" s="98">
        <v>0</v>
      </c>
      <c r="H99" s="98">
        <v>245.80718890520706</v>
      </c>
      <c r="I99" s="98">
        <f t="shared" si="2"/>
        <v>206.82439267401162</v>
      </c>
      <c r="J99" s="98">
        <f t="shared" si="3"/>
        <v>38.982796231195444</v>
      </c>
    </row>
    <row r="100" spans="1:10" x14ac:dyDescent="0.35">
      <c r="A100" s="96" t="s">
        <v>255</v>
      </c>
      <c r="B100" s="97" t="s">
        <v>256</v>
      </c>
      <c r="C100" s="98">
        <v>167.96275998177225</v>
      </c>
      <c r="D100" s="98">
        <v>41.830637126181301</v>
      </c>
      <c r="E100" s="98">
        <v>35.961581215359999</v>
      </c>
      <c r="F100" s="98">
        <v>8.3917487524161025</v>
      </c>
      <c r="G100" s="98">
        <v>0</v>
      </c>
      <c r="H100" s="98">
        <v>254.14672707572964</v>
      </c>
      <c r="I100" s="98">
        <f t="shared" si="2"/>
        <v>209.79339710795355</v>
      </c>
      <c r="J100" s="98">
        <f t="shared" si="3"/>
        <v>44.353329967776105</v>
      </c>
    </row>
    <row r="101" spans="1:10" x14ac:dyDescent="0.35">
      <c r="A101" s="96" t="s">
        <v>257</v>
      </c>
      <c r="B101" s="97" t="s">
        <v>258</v>
      </c>
      <c r="C101" s="98">
        <v>224.40479677417949</v>
      </c>
      <c r="D101" s="98">
        <v>46.814034030257424</v>
      </c>
      <c r="E101" s="98">
        <v>43.540040580479996</v>
      </c>
      <c r="F101" s="98">
        <v>8.3815617484841241</v>
      </c>
      <c r="G101" s="98">
        <v>0</v>
      </c>
      <c r="H101" s="98">
        <v>323.14043313340102</v>
      </c>
      <c r="I101" s="98">
        <f t="shared" si="2"/>
        <v>271.21883080443689</v>
      </c>
      <c r="J101" s="98">
        <f t="shared" si="3"/>
        <v>51.92160232896412</v>
      </c>
    </row>
    <row r="102" spans="1:10" x14ac:dyDescent="0.35">
      <c r="A102" s="96" t="s">
        <v>259</v>
      </c>
      <c r="B102" s="97" t="s">
        <v>260</v>
      </c>
      <c r="C102" s="98">
        <v>243.4928696879636</v>
      </c>
      <c r="D102" s="98">
        <v>48.218668956160563</v>
      </c>
      <c r="E102" s="98">
        <v>43.529500683583997</v>
      </c>
      <c r="F102" s="98">
        <v>8.3711453907608444</v>
      </c>
      <c r="G102" s="98">
        <v>0</v>
      </c>
      <c r="H102" s="98">
        <v>343.612184718469</v>
      </c>
      <c r="I102" s="98">
        <f t="shared" si="2"/>
        <v>291.71153864412418</v>
      </c>
      <c r="J102" s="98">
        <f t="shared" si="3"/>
        <v>51.900646074344841</v>
      </c>
    </row>
    <row r="103" spans="1:10" x14ac:dyDescent="0.35">
      <c r="A103" s="96" t="s">
        <v>261</v>
      </c>
      <c r="B103" s="97" t="s">
        <v>262</v>
      </c>
      <c r="C103" s="98">
        <v>92.211087078481597</v>
      </c>
      <c r="D103" s="98">
        <v>32.544558346727158</v>
      </c>
      <c r="E103" s="98">
        <v>26.550000281023998</v>
      </c>
      <c r="F103" s="98">
        <v>3.3660190482490218</v>
      </c>
      <c r="G103" s="98">
        <v>0</v>
      </c>
      <c r="H103" s="98">
        <v>154.67166475448178</v>
      </c>
      <c r="I103" s="98">
        <f t="shared" si="2"/>
        <v>124.75564542520875</v>
      </c>
      <c r="J103" s="98">
        <f t="shared" si="3"/>
        <v>29.91601932927302</v>
      </c>
    </row>
    <row r="104" spans="1:10" x14ac:dyDescent="0.35">
      <c r="A104" s="96" t="s">
        <v>263</v>
      </c>
      <c r="B104" s="97" t="s">
        <v>264</v>
      </c>
      <c r="C104" s="98">
        <v>153.93221976612887</v>
      </c>
      <c r="D104" s="98">
        <v>40.683400877880061</v>
      </c>
      <c r="E104" s="98">
        <v>26.550000281023998</v>
      </c>
      <c r="F104" s="98">
        <v>3.3660190482490218</v>
      </c>
      <c r="G104" s="98">
        <v>0</v>
      </c>
      <c r="H104" s="98">
        <v>224.53163997328193</v>
      </c>
      <c r="I104" s="98">
        <f t="shared" si="2"/>
        <v>194.61562064400891</v>
      </c>
      <c r="J104" s="98">
        <f t="shared" si="3"/>
        <v>29.91601932927302</v>
      </c>
    </row>
    <row r="105" spans="1:10" x14ac:dyDescent="0.35">
      <c r="A105" s="96" t="s">
        <v>265</v>
      </c>
      <c r="B105" s="97" t="s">
        <v>266</v>
      </c>
      <c r="C105" s="98">
        <v>155.77578263162931</v>
      </c>
      <c r="D105" s="98">
        <v>41.659123275160191</v>
      </c>
      <c r="E105" s="98">
        <v>30.744879245631999</v>
      </c>
      <c r="F105" s="98">
        <v>8.5030097908729605</v>
      </c>
      <c r="G105" s="98">
        <v>0</v>
      </c>
      <c r="H105" s="98">
        <v>236.68279494329448</v>
      </c>
      <c r="I105" s="98">
        <f t="shared" si="2"/>
        <v>197.43490590678951</v>
      </c>
      <c r="J105" s="98">
        <f t="shared" si="3"/>
        <v>39.247889036504958</v>
      </c>
    </row>
    <row r="106" spans="1:10" x14ac:dyDescent="0.35">
      <c r="A106" s="96" t="s">
        <v>267</v>
      </c>
      <c r="B106" s="97" t="s">
        <v>268</v>
      </c>
      <c r="C106" s="98">
        <v>222.63076860336901</v>
      </c>
      <c r="D106" s="98">
        <v>50.312147144235006</v>
      </c>
      <c r="E106" s="98">
        <v>36.288865012927992</v>
      </c>
      <c r="F106" s="98">
        <v>8.5030097908729605</v>
      </c>
      <c r="G106" s="98">
        <v>0</v>
      </c>
      <c r="H106" s="98">
        <v>317.73479055140496</v>
      </c>
      <c r="I106" s="98">
        <f t="shared" si="2"/>
        <v>272.94291574760399</v>
      </c>
      <c r="J106" s="98">
        <f t="shared" si="3"/>
        <v>44.791874803800951</v>
      </c>
    </row>
    <row r="107" spans="1:10" x14ac:dyDescent="0.35">
      <c r="A107" s="96" t="s">
        <v>269</v>
      </c>
      <c r="B107" s="97" t="s">
        <v>270</v>
      </c>
      <c r="C107" s="98">
        <v>251.02515079996789</v>
      </c>
      <c r="D107" s="98">
        <v>54.269144378648349</v>
      </c>
      <c r="E107" s="98">
        <v>36.288865012927992</v>
      </c>
      <c r="F107" s="98">
        <v>8.5030097908729605</v>
      </c>
      <c r="G107" s="98">
        <v>0</v>
      </c>
      <c r="H107" s="98">
        <v>350.08616998241723</v>
      </c>
      <c r="I107" s="98">
        <f t="shared" si="2"/>
        <v>305.29429517861627</v>
      </c>
      <c r="J107" s="98">
        <f t="shared" si="3"/>
        <v>44.791874803800951</v>
      </c>
    </row>
    <row r="108" spans="1:10" x14ac:dyDescent="0.35">
      <c r="A108" s="96" t="s">
        <v>271</v>
      </c>
      <c r="B108" s="97" t="s">
        <v>272</v>
      </c>
      <c r="C108" s="98">
        <v>131.61408122369727</v>
      </c>
      <c r="D108" s="98">
        <v>44.021688386823818</v>
      </c>
      <c r="E108" s="98">
        <v>34.634101200255998</v>
      </c>
      <c r="F108" s="98">
        <v>4.9141532446562373</v>
      </c>
      <c r="G108" s="98">
        <v>0</v>
      </c>
      <c r="H108" s="98">
        <v>215.18402405543333</v>
      </c>
      <c r="I108" s="98">
        <f t="shared" si="2"/>
        <v>175.63576961052109</v>
      </c>
      <c r="J108" s="98">
        <f t="shared" si="3"/>
        <v>39.548254444912232</v>
      </c>
    </row>
    <row r="109" spans="1:10" x14ac:dyDescent="0.35">
      <c r="A109" s="96" t="s">
        <v>273</v>
      </c>
      <c r="B109" s="97" t="s">
        <v>274</v>
      </c>
      <c r="C109" s="98">
        <v>186.23042902542446</v>
      </c>
      <c r="D109" s="98">
        <v>50.031653387235863</v>
      </c>
      <c r="E109" s="98">
        <v>34.634101200255998</v>
      </c>
      <c r="F109" s="98">
        <v>4.9141532446562373</v>
      </c>
      <c r="G109" s="98">
        <v>0</v>
      </c>
      <c r="H109" s="98">
        <v>275.81033685757257</v>
      </c>
      <c r="I109" s="98">
        <f t="shared" si="2"/>
        <v>236.26208241266033</v>
      </c>
      <c r="J109" s="98">
        <f t="shared" si="3"/>
        <v>39.548254444912232</v>
      </c>
    </row>
    <row r="110" spans="1:10" x14ac:dyDescent="0.35">
      <c r="A110" s="96" t="s">
        <v>275</v>
      </c>
      <c r="B110" s="97" t="s">
        <v>276</v>
      </c>
      <c r="C110" s="98">
        <v>193.70387206720309</v>
      </c>
      <c r="D110" s="98">
        <v>53.713828701012588</v>
      </c>
      <c r="E110" s="98">
        <v>40.367805111679992</v>
      </c>
      <c r="F110" s="98">
        <v>9.312261757176735</v>
      </c>
      <c r="G110" s="98">
        <v>0</v>
      </c>
      <c r="H110" s="98">
        <v>297.09776763707242</v>
      </c>
      <c r="I110" s="98">
        <f t="shared" si="2"/>
        <v>247.4177007682157</v>
      </c>
      <c r="J110" s="98">
        <f t="shared" si="3"/>
        <v>49.680066868856727</v>
      </c>
    </row>
    <row r="111" spans="1:10" x14ac:dyDescent="0.35">
      <c r="A111" s="96" t="s">
        <v>277</v>
      </c>
      <c r="B111" s="97" t="s">
        <v>278</v>
      </c>
      <c r="C111" s="98">
        <v>251.97654178041117</v>
      </c>
      <c r="D111" s="98">
        <v>59.332359837034232</v>
      </c>
      <c r="E111" s="98">
        <v>47.956530876800002</v>
      </c>
      <c r="F111" s="98">
        <v>9.312261757176735</v>
      </c>
      <c r="G111" s="98">
        <v>0</v>
      </c>
      <c r="H111" s="98">
        <v>368.57769425142209</v>
      </c>
      <c r="I111" s="98">
        <f t="shared" si="2"/>
        <v>311.30890161744537</v>
      </c>
      <c r="J111" s="98">
        <f t="shared" si="3"/>
        <v>57.268792633976737</v>
      </c>
    </row>
    <row r="112" spans="1:10" x14ac:dyDescent="0.35">
      <c r="A112" s="96" t="s">
        <v>279</v>
      </c>
      <c r="B112" s="97" t="s">
        <v>280</v>
      </c>
      <c r="C112" s="98">
        <v>265.67079367174671</v>
      </c>
      <c r="D112" s="98">
        <v>57.79486105823937</v>
      </c>
      <c r="E112" s="98">
        <v>47.956530876800002</v>
      </c>
      <c r="F112" s="98">
        <v>9.312261757176735</v>
      </c>
      <c r="G112" s="98">
        <v>0</v>
      </c>
      <c r="H112" s="98">
        <v>380.73444736396277</v>
      </c>
      <c r="I112" s="98">
        <f t="shared" si="2"/>
        <v>323.46565472998606</v>
      </c>
      <c r="J112" s="98">
        <f t="shared" si="3"/>
        <v>57.268792633976737</v>
      </c>
    </row>
    <row r="113" spans="1:10" x14ac:dyDescent="0.35">
      <c r="A113" s="96" t="s">
        <v>281</v>
      </c>
      <c r="B113" s="97" t="s">
        <v>282</v>
      </c>
      <c r="C113" s="98">
        <v>118.75302323999082</v>
      </c>
      <c r="D113" s="98">
        <v>30.142687328627911</v>
      </c>
      <c r="E113" s="98">
        <v>26.550000281023998</v>
      </c>
      <c r="F113" s="98">
        <v>7.0721584881329607</v>
      </c>
      <c r="G113" s="98">
        <v>0</v>
      </c>
      <c r="H113" s="98">
        <v>182.51786933777572</v>
      </c>
      <c r="I113" s="98">
        <f t="shared" si="2"/>
        <v>148.89571056861874</v>
      </c>
      <c r="J113" s="98">
        <f t="shared" si="3"/>
        <v>33.622158769156961</v>
      </c>
    </row>
    <row r="114" spans="1:10" x14ac:dyDescent="0.35">
      <c r="A114" s="96" t="s">
        <v>283</v>
      </c>
      <c r="B114" s="97" t="s">
        <v>284</v>
      </c>
      <c r="C114" s="98">
        <v>247.34847152869747</v>
      </c>
      <c r="D114" s="98">
        <v>55.500569790449283</v>
      </c>
      <c r="E114" s="98">
        <v>26.550000281023998</v>
      </c>
      <c r="F114" s="98">
        <v>7.0721584881329607</v>
      </c>
      <c r="G114" s="98">
        <v>0</v>
      </c>
      <c r="H114" s="98">
        <v>336.4712000883037</v>
      </c>
      <c r="I114" s="98">
        <f t="shared" ref="I114:I168" si="4">C114+D114</f>
        <v>302.84904131914675</v>
      </c>
      <c r="J114" s="98">
        <f t="shared" ref="J114:J168" si="5">E114+F114</f>
        <v>33.622158769156961</v>
      </c>
    </row>
    <row r="115" spans="1:10" x14ac:dyDescent="0.35">
      <c r="A115" s="96" t="s">
        <v>285</v>
      </c>
      <c r="B115" s="97" t="s">
        <v>286</v>
      </c>
      <c r="C115" s="98">
        <v>282.02847189272495</v>
      </c>
      <c r="D115" s="98">
        <v>64.883959646400925</v>
      </c>
      <c r="E115" s="98">
        <v>24.926582662144</v>
      </c>
      <c r="F115" s="98">
        <v>7.0823454920649382</v>
      </c>
      <c r="G115" s="98">
        <v>0</v>
      </c>
      <c r="H115" s="98">
        <v>378.92135969333475</v>
      </c>
      <c r="I115" s="98">
        <f t="shared" si="4"/>
        <v>346.91243153912586</v>
      </c>
      <c r="J115" s="98">
        <f t="shared" si="5"/>
        <v>32.008928154208938</v>
      </c>
    </row>
    <row r="116" spans="1:10" x14ac:dyDescent="0.35">
      <c r="A116" s="96" t="s">
        <v>287</v>
      </c>
      <c r="B116" s="97" t="s">
        <v>288</v>
      </c>
      <c r="C116" s="98">
        <v>140.43724056522191</v>
      </c>
      <c r="D116" s="98">
        <v>44.816230796243019</v>
      </c>
      <c r="E116" s="98">
        <v>26.550000281023998</v>
      </c>
      <c r="F116" s="98">
        <v>7.0721584881329607</v>
      </c>
      <c r="G116" s="98">
        <v>0</v>
      </c>
      <c r="H116" s="98">
        <v>218.87563013062191</v>
      </c>
      <c r="I116" s="98">
        <f t="shared" si="4"/>
        <v>185.25347136146493</v>
      </c>
      <c r="J116" s="98">
        <f t="shared" si="5"/>
        <v>33.622158769156961</v>
      </c>
    </row>
    <row r="117" spans="1:10" x14ac:dyDescent="0.35">
      <c r="A117" s="96" t="s">
        <v>289</v>
      </c>
      <c r="B117" s="97" t="s">
        <v>290</v>
      </c>
      <c r="C117" s="98">
        <v>136.44238556270963</v>
      </c>
      <c r="D117" s="98">
        <v>44.76850595378972</v>
      </c>
      <c r="E117" s="98">
        <v>34.634101200255998</v>
      </c>
      <c r="F117" s="98">
        <v>8.2801722929052577</v>
      </c>
      <c r="G117" s="98">
        <v>0</v>
      </c>
      <c r="H117" s="98">
        <v>224.12516500966061</v>
      </c>
      <c r="I117" s="98">
        <f t="shared" si="4"/>
        <v>181.21089151649934</v>
      </c>
      <c r="J117" s="98">
        <f t="shared" si="5"/>
        <v>42.914273493161254</v>
      </c>
    </row>
    <row r="118" spans="1:10" x14ac:dyDescent="0.35">
      <c r="A118" s="96" t="s">
        <v>291</v>
      </c>
      <c r="B118" s="97" t="s">
        <v>292</v>
      </c>
      <c r="C118" s="98">
        <v>277.24959720661764</v>
      </c>
      <c r="D118" s="98">
        <v>69.82750876593326</v>
      </c>
      <c r="E118" s="98">
        <v>34.634101200255998</v>
      </c>
      <c r="F118" s="98">
        <v>8.2801722929052577</v>
      </c>
      <c r="G118" s="98">
        <v>0</v>
      </c>
      <c r="H118" s="98">
        <v>389.99137946571216</v>
      </c>
      <c r="I118" s="98">
        <f t="shared" si="4"/>
        <v>347.0771059725509</v>
      </c>
      <c r="J118" s="98">
        <f t="shared" si="5"/>
        <v>42.914273493161254</v>
      </c>
    </row>
    <row r="119" spans="1:10" x14ac:dyDescent="0.35">
      <c r="A119" s="96" t="s">
        <v>293</v>
      </c>
      <c r="B119" s="97" t="s">
        <v>294</v>
      </c>
      <c r="C119" s="98">
        <v>298.09929720773528</v>
      </c>
      <c r="D119" s="98">
        <v>83.999385446570656</v>
      </c>
      <c r="E119" s="98">
        <v>34.560048425087999</v>
      </c>
      <c r="F119" s="98">
        <v>8.2903592968372344</v>
      </c>
      <c r="G119" s="98">
        <v>0</v>
      </c>
      <c r="H119" s="98">
        <v>424.94909037623114</v>
      </c>
      <c r="I119" s="98">
        <f t="shared" si="4"/>
        <v>382.09868265430595</v>
      </c>
      <c r="J119" s="98">
        <f t="shared" si="5"/>
        <v>42.850407721925237</v>
      </c>
    </row>
    <row r="120" spans="1:10" x14ac:dyDescent="0.35">
      <c r="A120" s="96" t="s">
        <v>295</v>
      </c>
      <c r="B120" s="97" t="s">
        <v>296</v>
      </c>
      <c r="C120" s="98">
        <v>184.21566514351946</v>
      </c>
      <c r="D120" s="98">
        <v>59.001827052757683</v>
      </c>
      <c r="E120" s="98">
        <v>34.634101200255998</v>
      </c>
      <c r="F120" s="98">
        <v>8.2801722929052577</v>
      </c>
      <c r="G120" s="98">
        <v>0</v>
      </c>
      <c r="H120" s="98">
        <v>286.1317656894384</v>
      </c>
      <c r="I120" s="98">
        <f t="shared" si="4"/>
        <v>243.21749219627714</v>
      </c>
      <c r="J120" s="98">
        <f t="shared" si="5"/>
        <v>42.914273493161254</v>
      </c>
    </row>
    <row r="121" spans="1:10" x14ac:dyDescent="0.35">
      <c r="A121" s="96" t="s">
        <v>297</v>
      </c>
      <c r="B121" s="97" t="s">
        <v>298</v>
      </c>
      <c r="C121" s="98">
        <v>121.78121476147582</v>
      </c>
      <c r="D121" s="98">
        <v>18.995293648156931</v>
      </c>
      <c r="E121" s="98">
        <v>26.550000281023998</v>
      </c>
      <c r="F121" s="98">
        <v>8.0456065055708326</v>
      </c>
      <c r="G121" s="98">
        <v>0</v>
      </c>
      <c r="H121" s="98">
        <v>175.37211519622758</v>
      </c>
      <c r="I121" s="98">
        <f t="shared" si="4"/>
        <v>140.77650840963275</v>
      </c>
      <c r="J121" s="98">
        <f t="shared" si="5"/>
        <v>34.595606786594828</v>
      </c>
    </row>
    <row r="122" spans="1:10" x14ac:dyDescent="0.35">
      <c r="A122" s="96" t="s">
        <v>299</v>
      </c>
      <c r="B122" s="97" t="s">
        <v>300</v>
      </c>
      <c r="C122" s="98">
        <v>278.94523878802113</v>
      </c>
      <c r="D122" s="98">
        <v>29.109607642778592</v>
      </c>
      <c r="E122" s="98">
        <v>26.550000281023998</v>
      </c>
      <c r="F122" s="98">
        <v>8.0456065055708326</v>
      </c>
      <c r="G122" s="98">
        <v>0</v>
      </c>
      <c r="H122" s="98">
        <v>342.65045321739456</v>
      </c>
      <c r="I122" s="98">
        <f t="shared" si="4"/>
        <v>308.05484643079973</v>
      </c>
      <c r="J122" s="98">
        <f t="shared" si="5"/>
        <v>34.595606786594828</v>
      </c>
    </row>
    <row r="123" spans="1:10" x14ac:dyDescent="0.35">
      <c r="A123" s="96" t="s">
        <v>301</v>
      </c>
      <c r="B123" s="97" t="s">
        <v>302</v>
      </c>
      <c r="C123" s="98">
        <v>318.21608428440163</v>
      </c>
      <c r="D123" s="98">
        <v>35.878225921042961</v>
      </c>
      <c r="E123" s="98">
        <v>29.374692649151999</v>
      </c>
      <c r="F123" s="98">
        <v>8.0456065055708326</v>
      </c>
      <c r="G123" s="98">
        <v>0</v>
      </c>
      <c r="H123" s="98">
        <v>391.51460936016741</v>
      </c>
      <c r="I123" s="98">
        <f t="shared" si="4"/>
        <v>354.09431020544457</v>
      </c>
      <c r="J123" s="98">
        <f t="shared" si="5"/>
        <v>37.420299154722834</v>
      </c>
    </row>
    <row r="124" spans="1:10" x14ac:dyDescent="0.35">
      <c r="A124" s="96" t="s">
        <v>303</v>
      </c>
      <c r="B124" s="97" t="s">
        <v>304</v>
      </c>
      <c r="C124" s="98">
        <v>166.36339774376285</v>
      </c>
      <c r="D124" s="98">
        <v>53.217126939957637</v>
      </c>
      <c r="E124" s="98">
        <v>26.550000281023998</v>
      </c>
      <c r="F124" s="98">
        <v>8.0456065055708326</v>
      </c>
      <c r="G124" s="98">
        <v>0</v>
      </c>
      <c r="H124" s="98">
        <v>254.17613147031534</v>
      </c>
      <c r="I124" s="98">
        <f t="shared" si="4"/>
        <v>219.58052468372048</v>
      </c>
      <c r="J124" s="98">
        <f t="shared" si="5"/>
        <v>34.595606786594828</v>
      </c>
    </row>
    <row r="125" spans="1:10" x14ac:dyDescent="0.35">
      <c r="A125" s="96" t="s">
        <v>305</v>
      </c>
      <c r="B125" s="97" t="s">
        <v>306</v>
      </c>
      <c r="C125" s="98">
        <v>166.89518762380476</v>
      </c>
      <c r="D125" s="98">
        <v>22.774877255101288</v>
      </c>
      <c r="E125" s="98">
        <v>34.634101200255998</v>
      </c>
      <c r="F125" s="98">
        <v>9.2653485997098493</v>
      </c>
      <c r="G125" s="98">
        <v>0</v>
      </c>
      <c r="H125" s="98">
        <v>233.56951467887188</v>
      </c>
      <c r="I125" s="98">
        <f t="shared" si="4"/>
        <v>189.67006487890603</v>
      </c>
      <c r="J125" s="98">
        <f t="shared" si="5"/>
        <v>43.899449799965851</v>
      </c>
    </row>
    <row r="126" spans="1:10" x14ac:dyDescent="0.35">
      <c r="A126" s="96" t="s">
        <v>307</v>
      </c>
      <c r="B126" s="97" t="s">
        <v>308</v>
      </c>
      <c r="C126" s="98">
        <v>330.30613734767525</v>
      </c>
      <c r="D126" s="98">
        <v>51.883106462293206</v>
      </c>
      <c r="E126" s="98">
        <v>34.634101200255998</v>
      </c>
      <c r="F126" s="98">
        <v>9.2653485997098493</v>
      </c>
      <c r="G126" s="98">
        <v>0</v>
      </c>
      <c r="H126" s="98">
        <v>426.0886936099343</v>
      </c>
      <c r="I126" s="98">
        <f t="shared" si="4"/>
        <v>382.18924380996845</v>
      </c>
      <c r="J126" s="98">
        <f t="shared" si="5"/>
        <v>43.899449799965851</v>
      </c>
    </row>
    <row r="127" spans="1:10" x14ac:dyDescent="0.35">
      <c r="A127" s="96" t="s">
        <v>309</v>
      </c>
      <c r="B127" s="97" t="s">
        <v>310</v>
      </c>
      <c r="C127" s="98">
        <v>392.41987060036485</v>
      </c>
      <c r="D127" s="98">
        <v>58.793525657837122</v>
      </c>
      <c r="E127" s="98">
        <v>38.997618515200003</v>
      </c>
      <c r="F127" s="98">
        <v>9.2653485997098493</v>
      </c>
      <c r="G127" s="98">
        <v>0</v>
      </c>
      <c r="H127" s="98">
        <v>499.47636337311184</v>
      </c>
      <c r="I127" s="98">
        <f t="shared" si="4"/>
        <v>451.21339625820195</v>
      </c>
      <c r="J127" s="98">
        <f t="shared" si="5"/>
        <v>48.262967114909856</v>
      </c>
    </row>
    <row r="128" spans="1:10" x14ac:dyDescent="0.35">
      <c r="A128" s="96" t="s">
        <v>311</v>
      </c>
      <c r="B128" s="97" t="s">
        <v>312</v>
      </c>
      <c r="C128" s="98">
        <v>210.14182232206034</v>
      </c>
      <c r="D128" s="98">
        <v>67.402723196472337</v>
      </c>
      <c r="E128" s="98">
        <v>34.634101200255998</v>
      </c>
      <c r="F128" s="98">
        <v>9.2653485997098493</v>
      </c>
      <c r="G128" s="98">
        <v>0</v>
      </c>
      <c r="H128" s="98">
        <v>321.44399531849854</v>
      </c>
      <c r="I128" s="98">
        <f t="shared" si="4"/>
        <v>277.54454551853269</v>
      </c>
      <c r="J128" s="98">
        <f t="shared" si="5"/>
        <v>43.899449799965851</v>
      </c>
    </row>
    <row r="129" spans="1:10" x14ac:dyDescent="0.35">
      <c r="A129" s="96" t="s">
        <v>313</v>
      </c>
      <c r="B129" s="97" t="s">
        <v>314</v>
      </c>
      <c r="C129" s="98">
        <v>52.704158227430277</v>
      </c>
      <c r="D129" s="98">
        <v>26.707668192970537</v>
      </c>
      <c r="E129" s="98">
        <v>26.550000281023998</v>
      </c>
      <c r="F129" s="98">
        <v>7.0721584881329607</v>
      </c>
      <c r="G129" s="98">
        <v>0</v>
      </c>
      <c r="H129" s="98">
        <v>113.03398518955777</v>
      </c>
      <c r="I129" s="98">
        <f t="shared" si="4"/>
        <v>79.411826420400814</v>
      </c>
      <c r="J129" s="98">
        <f t="shared" si="5"/>
        <v>33.622158769156961</v>
      </c>
    </row>
    <row r="130" spans="1:10" x14ac:dyDescent="0.35">
      <c r="A130" s="96" t="s">
        <v>315</v>
      </c>
      <c r="B130" s="97" t="s">
        <v>316</v>
      </c>
      <c r="C130" s="98">
        <v>93.376572872673151</v>
      </c>
      <c r="D130" s="98">
        <v>34.182486983470852</v>
      </c>
      <c r="E130" s="98">
        <v>26.550000281023998</v>
      </c>
      <c r="F130" s="98">
        <v>7.0721584881329607</v>
      </c>
      <c r="G130" s="98">
        <v>0</v>
      </c>
      <c r="H130" s="98">
        <v>161.18121862530097</v>
      </c>
      <c r="I130" s="98">
        <f t="shared" si="4"/>
        <v>127.559059856144</v>
      </c>
      <c r="J130" s="98">
        <f t="shared" si="5"/>
        <v>33.622158769156961</v>
      </c>
    </row>
    <row r="131" spans="1:10" x14ac:dyDescent="0.35">
      <c r="A131" s="96" t="s">
        <v>317</v>
      </c>
      <c r="B131" s="97" t="s">
        <v>318</v>
      </c>
      <c r="C131" s="98">
        <v>96.737150295721605</v>
      </c>
      <c r="D131" s="98">
        <v>32.680522766965957</v>
      </c>
      <c r="E131" s="98">
        <v>34.634101200255998</v>
      </c>
      <c r="F131" s="98">
        <v>8.2801722929052577</v>
      </c>
      <c r="G131" s="98">
        <v>0</v>
      </c>
      <c r="H131" s="98">
        <v>172.33194655584882</v>
      </c>
      <c r="I131" s="98">
        <f t="shared" si="4"/>
        <v>129.41767306268756</v>
      </c>
      <c r="J131" s="98">
        <f t="shared" si="5"/>
        <v>42.914273493161254</v>
      </c>
    </row>
    <row r="132" spans="1:10" x14ac:dyDescent="0.35">
      <c r="A132" s="96" t="s">
        <v>319</v>
      </c>
      <c r="B132" s="97" t="s">
        <v>320</v>
      </c>
      <c r="C132" s="98">
        <v>132.09101735574777</v>
      </c>
      <c r="D132" s="98">
        <v>37.685687061157466</v>
      </c>
      <c r="E132" s="98">
        <v>34.634101200255998</v>
      </c>
      <c r="F132" s="98">
        <v>8.2801722929052577</v>
      </c>
      <c r="G132" s="98">
        <v>0</v>
      </c>
      <c r="H132" s="98">
        <v>212.69097791006649</v>
      </c>
      <c r="I132" s="98">
        <f t="shared" si="4"/>
        <v>169.77670441690523</v>
      </c>
      <c r="J132" s="98">
        <f t="shared" si="5"/>
        <v>42.914273493161254</v>
      </c>
    </row>
    <row r="133" spans="1:10" x14ac:dyDescent="0.35">
      <c r="A133" s="96" t="s">
        <v>321</v>
      </c>
      <c r="B133" s="97" t="s">
        <v>322</v>
      </c>
      <c r="C133" s="98">
        <v>126.10399385169096</v>
      </c>
      <c r="D133" s="98">
        <v>37.254941863760486</v>
      </c>
      <c r="E133" s="98">
        <v>26.550000281023998</v>
      </c>
      <c r="F133" s="98">
        <v>7.0721584881329607</v>
      </c>
      <c r="G133" s="98">
        <v>0</v>
      </c>
      <c r="H133" s="98">
        <v>196.98109448460843</v>
      </c>
      <c r="I133" s="98">
        <f t="shared" si="4"/>
        <v>163.35893571545145</v>
      </c>
      <c r="J133" s="98">
        <f t="shared" si="5"/>
        <v>33.622158769156961</v>
      </c>
    </row>
    <row r="134" spans="1:10" x14ac:dyDescent="0.35">
      <c r="A134" s="96" t="s">
        <v>323</v>
      </c>
      <c r="B134" s="97" t="s">
        <v>324</v>
      </c>
      <c r="C134" s="98">
        <v>170.04959185942869</v>
      </c>
      <c r="D134" s="98">
        <v>43.274118564257726</v>
      </c>
      <c r="E134" s="98">
        <v>27.034562041344</v>
      </c>
      <c r="F134" s="98">
        <v>7.0823454920649382</v>
      </c>
      <c r="G134" s="98">
        <v>0</v>
      </c>
      <c r="H134" s="98">
        <v>247.44061795709536</v>
      </c>
      <c r="I134" s="98">
        <f t="shared" si="4"/>
        <v>213.32371042368641</v>
      </c>
      <c r="J134" s="98">
        <f t="shared" si="5"/>
        <v>34.116907533408934</v>
      </c>
    </row>
    <row r="135" spans="1:10" x14ac:dyDescent="0.35">
      <c r="A135" s="96" t="s">
        <v>325</v>
      </c>
      <c r="B135" s="97" t="s">
        <v>326</v>
      </c>
      <c r="C135" s="98">
        <v>190.16437350218484</v>
      </c>
      <c r="D135" s="98">
        <v>46.237215869309935</v>
      </c>
      <c r="E135" s="98">
        <v>32.663140480703994</v>
      </c>
      <c r="F135" s="98">
        <v>7.0721584881329607</v>
      </c>
      <c r="G135" s="98">
        <v>0</v>
      </c>
      <c r="H135" s="98">
        <v>276.13688834033172</v>
      </c>
      <c r="I135" s="98">
        <f t="shared" si="4"/>
        <v>236.40158937149477</v>
      </c>
      <c r="J135" s="98">
        <f t="shared" si="5"/>
        <v>39.735298968836958</v>
      </c>
    </row>
    <row r="136" spans="1:10" x14ac:dyDescent="0.35">
      <c r="A136" s="96" t="s">
        <v>327</v>
      </c>
      <c r="B136" s="97" t="s">
        <v>328</v>
      </c>
      <c r="C136" s="98">
        <v>163.62319895818374</v>
      </c>
      <c r="D136" s="98">
        <v>40.562822012701709</v>
      </c>
      <c r="E136" s="98">
        <v>34.634101200255998</v>
      </c>
      <c r="F136" s="98">
        <v>8.2801722929052577</v>
      </c>
      <c r="G136" s="98">
        <v>0</v>
      </c>
      <c r="H136" s="98">
        <v>247.1002944640467</v>
      </c>
      <c r="I136" s="98">
        <f t="shared" si="4"/>
        <v>204.18602097088544</v>
      </c>
      <c r="J136" s="98">
        <f t="shared" si="5"/>
        <v>42.914273493161254</v>
      </c>
    </row>
    <row r="137" spans="1:10" x14ac:dyDescent="0.35">
      <c r="A137" s="96" t="s">
        <v>329</v>
      </c>
      <c r="B137" s="97" t="s">
        <v>330</v>
      </c>
      <c r="C137" s="98">
        <v>219.38524799464989</v>
      </c>
      <c r="D137" s="98">
        <v>47.883349379298345</v>
      </c>
      <c r="E137" s="98">
        <v>36.657487907391996</v>
      </c>
      <c r="F137" s="98">
        <v>8.2903592968372344</v>
      </c>
      <c r="G137" s="98">
        <v>0</v>
      </c>
      <c r="H137" s="98">
        <v>312.21644457817746</v>
      </c>
      <c r="I137" s="98">
        <f t="shared" si="4"/>
        <v>267.26859737394824</v>
      </c>
      <c r="J137" s="98">
        <f t="shared" si="5"/>
        <v>44.947847204229234</v>
      </c>
    </row>
    <row r="138" spans="1:10" x14ac:dyDescent="0.35">
      <c r="A138" s="96" t="s">
        <v>331</v>
      </c>
      <c r="B138" s="97" t="s">
        <v>332</v>
      </c>
      <c r="C138" s="98">
        <v>236.77575397324841</v>
      </c>
      <c r="D138" s="98">
        <v>51.366298041118036</v>
      </c>
      <c r="E138" s="98">
        <v>44.330806344575997</v>
      </c>
      <c r="F138" s="98">
        <v>8.2801722929052577</v>
      </c>
      <c r="G138" s="98">
        <v>0</v>
      </c>
      <c r="H138" s="98">
        <v>340.75303065184772</v>
      </c>
      <c r="I138" s="98">
        <f t="shared" si="4"/>
        <v>288.14205201436647</v>
      </c>
      <c r="J138" s="98">
        <f t="shared" si="5"/>
        <v>52.610978637481253</v>
      </c>
    </row>
    <row r="139" spans="1:10" x14ac:dyDescent="0.35">
      <c r="A139" s="96" t="s">
        <v>333</v>
      </c>
      <c r="B139" s="97" t="s">
        <v>334</v>
      </c>
      <c r="C139" s="98">
        <v>136.03688240005235</v>
      </c>
      <c r="D139" s="98">
        <v>41.011118460860978</v>
      </c>
      <c r="E139" s="98">
        <v>26.550000281023998</v>
      </c>
      <c r="F139" s="98">
        <v>8.0456065055708326</v>
      </c>
      <c r="G139" s="98">
        <v>0</v>
      </c>
      <c r="H139" s="98">
        <v>211.64360764750819</v>
      </c>
      <c r="I139" s="98">
        <f t="shared" si="4"/>
        <v>177.04800086091333</v>
      </c>
      <c r="J139" s="98">
        <f t="shared" si="5"/>
        <v>34.595606786594828</v>
      </c>
    </row>
    <row r="140" spans="1:10" x14ac:dyDescent="0.35">
      <c r="A140" s="96" t="s">
        <v>335</v>
      </c>
      <c r="B140" s="97" t="s">
        <v>336</v>
      </c>
      <c r="C140" s="98">
        <v>187.87023662223848</v>
      </c>
      <c r="D140" s="98">
        <v>45.635765606747235</v>
      </c>
      <c r="E140" s="98">
        <v>31.472132131455997</v>
      </c>
      <c r="F140" s="98">
        <v>8.0456065055708326</v>
      </c>
      <c r="G140" s="98">
        <v>0</v>
      </c>
      <c r="H140" s="98">
        <v>273.02374086601259</v>
      </c>
      <c r="I140" s="98">
        <f t="shared" si="4"/>
        <v>233.50600222898572</v>
      </c>
      <c r="J140" s="98">
        <f t="shared" si="5"/>
        <v>39.517738637026831</v>
      </c>
    </row>
    <row r="141" spans="1:10" x14ac:dyDescent="0.35">
      <c r="A141" s="96" t="s">
        <v>337</v>
      </c>
      <c r="B141" s="97" t="s">
        <v>338</v>
      </c>
      <c r="C141" s="98">
        <v>215.96795876538661</v>
      </c>
      <c r="D141" s="98">
        <v>47.144483839503884</v>
      </c>
      <c r="E141" s="98">
        <v>37.110976970815997</v>
      </c>
      <c r="F141" s="98">
        <v>8.0456065055708326</v>
      </c>
      <c r="G141" s="98">
        <v>0</v>
      </c>
      <c r="H141" s="98">
        <v>308.26902608127733</v>
      </c>
      <c r="I141" s="98">
        <f t="shared" si="4"/>
        <v>263.11244260489048</v>
      </c>
      <c r="J141" s="98">
        <f t="shared" si="5"/>
        <v>45.156583476386828</v>
      </c>
    </row>
    <row r="142" spans="1:10" x14ac:dyDescent="0.35">
      <c r="A142" s="96" t="s">
        <v>339</v>
      </c>
      <c r="B142" s="97" t="s">
        <v>340</v>
      </c>
      <c r="C142" s="98">
        <v>174.14297282550976</v>
      </c>
      <c r="D142" s="98">
        <v>44.205775222653386</v>
      </c>
      <c r="E142" s="98">
        <v>34.634101200255998</v>
      </c>
      <c r="F142" s="98">
        <v>9.2653485997098493</v>
      </c>
      <c r="G142" s="98">
        <v>0</v>
      </c>
      <c r="H142" s="98">
        <v>262.248197848129</v>
      </c>
      <c r="I142" s="98">
        <f t="shared" si="4"/>
        <v>218.34874804816315</v>
      </c>
      <c r="J142" s="98">
        <f t="shared" si="5"/>
        <v>43.899449799965851</v>
      </c>
    </row>
    <row r="143" spans="1:10" x14ac:dyDescent="0.35">
      <c r="A143" s="96" t="s">
        <v>341</v>
      </c>
      <c r="B143" s="97" t="s">
        <v>342</v>
      </c>
      <c r="C143" s="98">
        <v>237.87282136485186</v>
      </c>
      <c r="D143" s="98">
        <v>50.802755907202695</v>
      </c>
      <c r="E143" s="98">
        <v>41.095057997503993</v>
      </c>
      <c r="F143" s="98">
        <v>9.2653485997098493</v>
      </c>
      <c r="G143" s="98">
        <v>0</v>
      </c>
      <c r="H143" s="98">
        <v>339.03598386926842</v>
      </c>
      <c r="I143" s="98">
        <f t="shared" si="4"/>
        <v>288.67557727205457</v>
      </c>
      <c r="J143" s="98">
        <f t="shared" si="5"/>
        <v>50.360406597213839</v>
      </c>
    </row>
    <row r="144" spans="1:10" x14ac:dyDescent="0.35">
      <c r="A144" s="96" t="s">
        <v>343</v>
      </c>
      <c r="B144" s="97" t="s">
        <v>344</v>
      </c>
      <c r="C144" s="98">
        <v>263.79367983160023</v>
      </c>
      <c r="D144" s="98">
        <v>52.938739848054169</v>
      </c>
      <c r="E144" s="98">
        <v>48.778642834687993</v>
      </c>
      <c r="F144" s="98">
        <v>9.2653485997098493</v>
      </c>
      <c r="G144" s="98">
        <v>0</v>
      </c>
      <c r="H144" s="98">
        <v>374.77641111405228</v>
      </c>
      <c r="I144" s="98">
        <f t="shared" si="4"/>
        <v>316.73241967965441</v>
      </c>
      <c r="J144" s="98">
        <f t="shared" si="5"/>
        <v>58.043991434397839</v>
      </c>
    </row>
    <row r="145" spans="1:10" x14ac:dyDescent="0.35">
      <c r="A145" s="96" t="s">
        <v>345</v>
      </c>
      <c r="B145" s="97" t="s">
        <v>346</v>
      </c>
      <c r="C145" s="98">
        <v>4.5249821203520622</v>
      </c>
      <c r="D145" s="98">
        <v>19.665843204170638</v>
      </c>
      <c r="E145" s="98">
        <v>28.489341309887998</v>
      </c>
      <c r="F145" s="98">
        <v>2.4981256351116423</v>
      </c>
      <c r="G145" s="98">
        <v>0</v>
      </c>
      <c r="H145" s="98">
        <v>55.178292269522338</v>
      </c>
      <c r="I145" s="98">
        <f t="shared" si="4"/>
        <v>24.190825324522699</v>
      </c>
      <c r="J145" s="98">
        <f t="shared" si="5"/>
        <v>30.987466944999639</v>
      </c>
    </row>
    <row r="146" spans="1:10" x14ac:dyDescent="0.35">
      <c r="A146" s="96" t="s">
        <v>347</v>
      </c>
      <c r="B146" s="97" t="s">
        <v>348</v>
      </c>
      <c r="C146" s="98">
        <v>4.00127135099362</v>
      </c>
      <c r="D146" s="98">
        <v>13.661435637673561</v>
      </c>
      <c r="E146" s="98">
        <v>45.669373250367997</v>
      </c>
      <c r="F146" s="98">
        <v>5.8796320113352998</v>
      </c>
      <c r="G146" s="98">
        <v>0</v>
      </c>
      <c r="H146" s="98">
        <v>69.211712250370482</v>
      </c>
      <c r="I146" s="98">
        <f t="shared" si="4"/>
        <v>17.662706988667182</v>
      </c>
      <c r="J146" s="98">
        <f t="shared" si="5"/>
        <v>51.5490052617033</v>
      </c>
    </row>
    <row r="147" spans="1:10" x14ac:dyDescent="0.35">
      <c r="A147" s="96" t="s">
        <v>349</v>
      </c>
      <c r="B147" s="97" t="s">
        <v>350</v>
      </c>
      <c r="C147" s="98">
        <v>25.657027519248114</v>
      </c>
      <c r="D147" s="98">
        <v>8.313689609350817</v>
      </c>
      <c r="E147" s="98">
        <v>47.11333912512</v>
      </c>
      <c r="F147" s="98">
        <v>8.587662089338254</v>
      </c>
      <c r="G147" s="98">
        <v>0</v>
      </c>
      <c r="H147" s="98">
        <v>89.671718343057179</v>
      </c>
      <c r="I147" s="98">
        <f t="shared" si="4"/>
        <v>33.970717128598935</v>
      </c>
      <c r="J147" s="98">
        <f t="shared" si="5"/>
        <v>55.701001214458252</v>
      </c>
    </row>
    <row r="148" spans="1:10" x14ac:dyDescent="0.35">
      <c r="A148" s="96" t="s">
        <v>351</v>
      </c>
      <c r="B148" s="97" t="s">
        <v>352</v>
      </c>
      <c r="C148" s="98">
        <v>48.284698198957066</v>
      </c>
      <c r="D148" s="98">
        <v>25.869301930157672</v>
      </c>
      <c r="E148" s="98">
        <v>28.489341309887998</v>
      </c>
      <c r="F148" s="98">
        <v>2.4981256351116423</v>
      </c>
      <c r="G148" s="98">
        <v>0</v>
      </c>
      <c r="H148" s="98">
        <v>105.14146707411439</v>
      </c>
      <c r="I148" s="98">
        <f t="shared" si="4"/>
        <v>74.154000129114735</v>
      </c>
      <c r="J148" s="98">
        <f t="shared" si="5"/>
        <v>30.987466944999639</v>
      </c>
    </row>
    <row r="149" spans="1:10" x14ac:dyDescent="0.35">
      <c r="A149" s="96" t="s">
        <v>353</v>
      </c>
      <c r="B149" s="97" t="s">
        <v>354</v>
      </c>
      <c r="C149" s="98">
        <v>47.740169086888947</v>
      </c>
      <c r="D149" s="98">
        <v>26.898085253392061</v>
      </c>
      <c r="E149" s="98">
        <v>28.489341309887998</v>
      </c>
      <c r="F149" s="98">
        <v>2.4981256351116423</v>
      </c>
      <c r="G149" s="98">
        <v>0</v>
      </c>
      <c r="H149" s="98">
        <v>105.62572128528066</v>
      </c>
      <c r="I149" s="98">
        <f t="shared" si="4"/>
        <v>74.638254340281009</v>
      </c>
      <c r="J149" s="98">
        <f t="shared" si="5"/>
        <v>30.987466944999639</v>
      </c>
    </row>
    <row r="150" spans="1:10" x14ac:dyDescent="0.35">
      <c r="A150" s="96" t="s">
        <v>355</v>
      </c>
      <c r="B150" s="97" t="s">
        <v>356</v>
      </c>
      <c r="C150" s="98">
        <v>245.97986129567079</v>
      </c>
      <c r="D150" s="98">
        <v>57.021504294498492</v>
      </c>
      <c r="E150" s="98">
        <v>35.435133364352005</v>
      </c>
      <c r="F150" s="98">
        <v>4.2221841720196727</v>
      </c>
      <c r="G150" s="98">
        <v>0</v>
      </c>
      <c r="H150" s="98">
        <v>342.65868312654095</v>
      </c>
      <c r="I150" s="98">
        <f t="shared" si="4"/>
        <v>303.00136559016926</v>
      </c>
      <c r="J150" s="98">
        <f t="shared" si="5"/>
        <v>39.657317536371679</v>
      </c>
    </row>
    <row r="151" spans="1:10" x14ac:dyDescent="0.35">
      <c r="A151" s="96" t="s">
        <v>357</v>
      </c>
      <c r="B151" s="97" t="s">
        <v>358</v>
      </c>
      <c r="C151" s="98">
        <v>181.73842625764243</v>
      </c>
      <c r="D151" s="98">
        <v>59.115434169058481</v>
      </c>
      <c r="E151" s="98">
        <v>38.323065113855996</v>
      </c>
      <c r="F151" s="98">
        <v>6.9060451705362365</v>
      </c>
      <c r="G151" s="98">
        <v>0</v>
      </c>
      <c r="H151" s="98">
        <v>286.08297071109314</v>
      </c>
      <c r="I151" s="98">
        <f t="shared" si="4"/>
        <v>240.85386042670092</v>
      </c>
      <c r="J151" s="98">
        <f t="shared" si="5"/>
        <v>45.229110284392235</v>
      </c>
    </row>
    <row r="152" spans="1:10" x14ac:dyDescent="0.35">
      <c r="A152" s="96" t="s">
        <v>359</v>
      </c>
      <c r="B152" s="97" t="s">
        <v>360</v>
      </c>
      <c r="C152" s="98">
        <v>364.64355647780991</v>
      </c>
      <c r="D152" s="98">
        <v>88.957778228376412</v>
      </c>
      <c r="E152" s="98">
        <v>38.323065113855996</v>
      </c>
      <c r="F152" s="98">
        <v>6.9060451705362365</v>
      </c>
      <c r="G152" s="98">
        <v>0</v>
      </c>
      <c r="H152" s="98">
        <v>498.83044499057854</v>
      </c>
      <c r="I152" s="98">
        <f t="shared" si="4"/>
        <v>453.60133470618632</v>
      </c>
      <c r="J152" s="98">
        <f t="shared" si="5"/>
        <v>45.229110284392235</v>
      </c>
    </row>
    <row r="153" spans="1:10" x14ac:dyDescent="0.35">
      <c r="A153" s="96" t="s">
        <v>361</v>
      </c>
      <c r="B153" s="97" t="s">
        <v>362</v>
      </c>
      <c r="C153" s="98">
        <v>395.20629010545514</v>
      </c>
      <c r="D153" s="98">
        <v>96.413807086701951</v>
      </c>
      <c r="E153" s="98">
        <v>63.840155499071997</v>
      </c>
      <c r="F153" s="98">
        <v>6.9060451705362365</v>
      </c>
      <c r="G153" s="98">
        <v>0</v>
      </c>
      <c r="H153" s="98">
        <v>562.36629786176536</v>
      </c>
      <c r="I153" s="98">
        <f t="shared" si="4"/>
        <v>491.62009719215712</v>
      </c>
      <c r="J153" s="98">
        <f t="shared" si="5"/>
        <v>70.746200669608228</v>
      </c>
    </row>
    <row r="154" spans="1:10" x14ac:dyDescent="0.35">
      <c r="A154" s="96" t="s">
        <v>363</v>
      </c>
      <c r="B154" s="97" t="s">
        <v>364</v>
      </c>
      <c r="C154" s="98">
        <v>321.91638771325091</v>
      </c>
      <c r="D154" s="98">
        <v>66.721339487208553</v>
      </c>
      <c r="E154" s="98">
        <v>45.058059230399991</v>
      </c>
      <c r="F154" s="98">
        <v>6.9079624369988606</v>
      </c>
      <c r="G154" s="98">
        <v>0</v>
      </c>
      <c r="H154" s="98">
        <v>440.60374886785831</v>
      </c>
      <c r="I154" s="98">
        <f t="shared" si="4"/>
        <v>388.63772720045949</v>
      </c>
      <c r="J154" s="98">
        <f t="shared" si="5"/>
        <v>51.966021667398849</v>
      </c>
    </row>
    <row r="155" spans="1:10" x14ac:dyDescent="0.35">
      <c r="A155" s="96" t="s">
        <v>365</v>
      </c>
      <c r="B155" s="97" t="s">
        <v>366</v>
      </c>
      <c r="C155" s="98">
        <v>479.28730142361502</v>
      </c>
      <c r="D155" s="98">
        <v>155.30426721294918</v>
      </c>
      <c r="E155" s="98">
        <v>63.687568257345362</v>
      </c>
      <c r="F155" s="98">
        <v>9.1246091273091938</v>
      </c>
      <c r="G155" s="98">
        <v>0</v>
      </c>
      <c r="H155" s="98">
        <v>707.40374602121881</v>
      </c>
      <c r="I155" s="98">
        <f t="shared" si="4"/>
        <v>634.59156863656426</v>
      </c>
      <c r="J155" s="98">
        <f t="shared" si="5"/>
        <v>72.812177384654561</v>
      </c>
    </row>
    <row r="156" spans="1:10" x14ac:dyDescent="0.35">
      <c r="A156" s="96" t="s">
        <v>367</v>
      </c>
      <c r="B156" s="97" t="s">
        <v>368</v>
      </c>
      <c r="C156" s="98">
        <v>194.32792489785257</v>
      </c>
      <c r="D156" s="98">
        <v>62.968403055184758</v>
      </c>
      <c r="E156" s="98">
        <v>45.669373250367997</v>
      </c>
      <c r="F156" s="98">
        <v>5.8796320113352998</v>
      </c>
      <c r="G156" s="98">
        <v>0</v>
      </c>
      <c r="H156" s="98">
        <v>308.84533321474061</v>
      </c>
      <c r="I156" s="98">
        <f t="shared" si="4"/>
        <v>257.29632795303735</v>
      </c>
      <c r="J156" s="98">
        <f t="shared" si="5"/>
        <v>51.5490052617033</v>
      </c>
    </row>
    <row r="157" spans="1:10" x14ac:dyDescent="0.35">
      <c r="A157" s="96" t="s">
        <v>369</v>
      </c>
      <c r="B157" s="97" t="s">
        <v>370</v>
      </c>
      <c r="C157" s="98">
        <v>222.37449757385201</v>
      </c>
      <c r="D157" s="98">
        <v>72.056380984796149</v>
      </c>
      <c r="E157" s="98">
        <v>45.669373250367997</v>
      </c>
      <c r="F157" s="98">
        <v>5.8796320113352998</v>
      </c>
      <c r="G157" s="98">
        <v>0</v>
      </c>
      <c r="H157" s="98">
        <v>345.9798838203514</v>
      </c>
      <c r="I157" s="98">
        <f t="shared" si="4"/>
        <v>294.43087855864815</v>
      </c>
      <c r="J157" s="98">
        <f t="shared" si="5"/>
        <v>51.5490052617033</v>
      </c>
    </row>
    <row r="158" spans="1:10" x14ac:dyDescent="0.35">
      <c r="A158" s="96" t="s">
        <v>371</v>
      </c>
      <c r="B158" s="97" t="s">
        <v>372</v>
      </c>
      <c r="C158" s="98">
        <v>215.39343732068087</v>
      </c>
      <c r="D158" s="98">
        <v>69.794296335843754</v>
      </c>
      <c r="E158" s="98">
        <v>45.669373250367997</v>
      </c>
      <c r="F158" s="98">
        <v>5.8796320113352998</v>
      </c>
      <c r="G158" s="98">
        <v>0</v>
      </c>
      <c r="H158" s="98">
        <v>336.7367389182279</v>
      </c>
      <c r="I158" s="98">
        <f t="shared" si="4"/>
        <v>285.18773365652464</v>
      </c>
      <c r="J158" s="98">
        <f t="shared" si="5"/>
        <v>51.5490052617033</v>
      </c>
    </row>
    <row r="159" spans="1:10" x14ac:dyDescent="0.35">
      <c r="A159" s="96" t="s">
        <v>373</v>
      </c>
      <c r="B159" s="97" t="s">
        <v>374</v>
      </c>
      <c r="C159" s="98">
        <v>313.20983530728671</v>
      </c>
      <c r="D159" s="98">
        <v>101.48990764371203</v>
      </c>
      <c r="E159" s="98">
        <v>47.11333912512</v>
      </c>
      <c r="F159" s="98">
        <v>8.587662089338254</v>
      </c>
      <c r="G159" s="98">
        <v>0</v>
      </c>
      <c r="H159" s="98">
        <v>470.40074416545696</v>
      </c>
      <c r="I159" s="98">
        <f t="shared" si="4"/>
        <v>414.69974295099871</v>
      </c>
      <c r="J159" s="98">
        <f t="shared" si="5"/>
        <v>55.701001214458252</v>
      </c>
    </row>
    <row r="160" spans="1:10" x14ac:dyDescent="0.35">
      <c r="A160" s="96" t="s">
        <v>375</v>
      </c>
      <c r="B160" s="97" t="s">
        <v>376</v>
      </c>
      <c r="C160" s="98">
        <v>175.64380218755457</v>
      </c>
      <c r="D160" s="98">
        <v>56.914155472532912</v>
      </c>
      <c r="E160" s="98">
        <v>42.654962738112005</v>
      </c>
      <c r="F160" s="98">
        <v>3.5792767735757915</v>
      </c>
      <c r="G160" s="98">
        <v>0</v>
      </c>
      <c r="H160" s="98">
        <v>278.79219717177523</v>
      </c>
      <c r="I160" s="98">
        <f t="shared" si="4"/>
        <v>232.55795766008748</v>
      </c>
      <c r="J160" s="98">
        <f t="shared" si="5"/>
        <v>46.234239511687797</v>
      </c>
    </row>
    <row r="161" spans="1:10" x14ac:dyDescent="0.35">
      <c r="A161" s="96" t="s">
        <v>377</v>
      </c>
      <c r="B161" s="97" t="s">
        <v>378</v>
      </c>
      <c r="C161" s="98">
        <v>138.89255438502519</v>
      </c>
      <c r="D161" s="98">
        <v>45.953574737147349</v>
      </c>
      <c r="E161" s="98">
        <v>31.189323199999997</v>
      </c>
      <c r="F161" s="98">
        <v>3.6163863958517641</v>
      </c>
      <c r="G161" s="98">
        <v>0</v>
      </c>
      <c r="H161" s="98">
        <v>219.65183871802432</v>
      </c>
      <c r="I161" s="98">
        <f t="shared" si="4"/>
        <v>184.84612912217256</v>
      </c>
      <c r="J161" s="98">
        <f t="shared" si="5"/>
        <v>34.805709595851759</v>
      </c>
    </row>
    <row r="162" spans="1:10" x14ac:dyDescent="0.35">
      <c r="A162" s="96" t="s">
        <v>379</v>
      </c>
      <c r="B162" s="97" t="s">
        <v>380</v>
      </c>
      <c r="C162" s="98">
        <v>389.94189841902357</v>
      </c>
      <c r="D162" s="98">
        <v>62.96587130354861</v>
      </c>
      <c r="E162" s="98">
        <v>45.664947199999993</v>
      </c>
      <c r="F162" s="98">
        <v>5.8779012687506134</v>
      </c>
      <c r="G162" s="98">
        <v>0</v>
      </c>
      <c r="H162" s="98">
        <v>504.4506181913228</v>
      </c>
      <c r="I162" s="98">
        <f t="shared" si="4"/>
        <v>452.9077697225722</v>
      </c>
      <c r="J162" s="98">
        <f t="shared" si="5"/>
        <v>51.542848468750606</v>
      </c>
    </row>
    <row r="163" spans="1:10" x14ac:dyDescent="0.35">
      <c r="A163" s="96" t="s">
        <v>381</v>
      </c>
      <c r="B163" s="97" t="s">
        <v>382</v>
      </c>
      <c r="C163" s="98">
        <v>36.222804601335724</v>
      </c>
      <c r="D163" s="98">
        <v>11.984602645813428</v>
      </c>
      <c r="E163" s="98">
        <v>8.0826340559999998</v>
      </c>
      <c r="F163" s="98">
        <v>0.57464889180281142</v>
      </c>
      <c r="G163" s="98">
        <v>0</v>
      </c>
      <c r="H163" s="98">
        <v>56.864690194951962</v>
      </c>
      <c r="I163" s="98">
        <f t="shared" si="4"/>
        <v>48.207407247149149</v>
      </c>
      <c r="J163" s="98">
        <f t="shared" si="5"/>
        <v>8.6572829478028108</v>
      </c>
    </row>
    <row r="164" spans="1:10" x14ac:dyDescent="0.35">
      <c r="A164" s="96" t="s">
        <v>383</v>
      </c>
      <c r="B164" s="97" t="s">
        <v>384</v>
      </c>
      <c r="C164" s="98">
        <v>41.029597466644717</v>
      </c>
      <c r="D164" s="98">
        <v>13.576729490342084</v>
      </c>
      <c r="E164" s="98">
        <v>9.7820312479999991</v>
      </c>
      <c r="F164" s="98">
        <v>0.57464889180281142</v>
      </c>
      <c r="G164" s="98">
        <v>0</v>
      </c>
      <c r="H164" s="98">
        <v>64.96300709678961</v>
      </c>
      <c r="I164" s="98">
        <f t="shared" si="4"/>
        <v>54.606326956986798</v>
      </c>
      <c r="J164" s="98">
        <f t="shared" si="5"/>
        <v>10.35668013980281</v>
      </c>
    </row>
    <row r="165" spans="1:10" x14ac:dyDescent="0.35">
      <c r="A165" s="96" t="s">
        <v>385</v>
      </c>
      <c r="B165" s="97" t="s">
        <v>386</v>
      </c>
      <c r="C165" s="98">
        <v>34.802884044240599</v>
      </c>
      <c r="D165" s="98">
        <v>11.514778024470656</v>
      </c>
      <c r="E165" s="98">
        <v>8.7402996399999999</v>
      </c>
      <c r="F165" s="98">
        <v>0.57464889180281142</v>
      </c>
      <c r="G165" s="98">
        <v>0</v>
      </c>
      <c r="H165" s="98">
        <v>55.63261060051407</v>
      </c>
      <c r="I165" s="98">
        <f t="shared" si="4"/>
        <v>46.317662068711257</v>
      </c>
      <c r="J165" s="98">
        <f t="shared" si="5"/>
        <v>9.3149485318028109</v>
      </c>
    </row>
    <row r="166" spans="1:10" x14ac:dyDescent="0.35">
      <c r="A166" s="96" t="s">
        <v>387</v>
      </c>
      <c r="B166" s="97" t="s">
        <v>388</v>
      </c>
      <c r="C166" s="98">
        <v>45.016048805906628</v>
      </c>
      <c r="D166" s="98">
        <v>14.893909098746681</v>
      </c>
      <c r="E166" s="98">
        <v>9.7878830959999998</v>
      </c>
      <c r="F166" s="98">
        <v>0.57464889180281142</v>
      </c>
      <c r="G166" s="98">
        <v>0</v>
      </c>
      <c r="H166" s="98">
        <v>70.272489892456122</v>
      </c>
      <c r="I166" s="98">
        <f t="shared" si="4"/>
        <v>59.909957904653311</v>
      </c>
      <c r="J166" s="98">
        <f t="shared" si="5"/>
        <v>10.362531987802811</v>
      </c>
    </row>
    <row r="167" spans="1:10" x14ac:dyDescent="0.35">
      <c r="A167" s="96" t="s">
        <v>389</v>
      </c>
      <c r="B167" s="97" t="s">
        <v>390</v>
      </c>
      <c r="C167" s="98">
        <v>55.961496413606156</v>
      </c>
      <c r="D167" s="98">
        <v>18.515287126525116</v>
      </c>
      <c r="E167" s="98">
        <v>15.589996932179393</v>
      </c>
      <c r="F167" s="98">
        <v>0.57464889180281142</v>
      </c>
      <c r="G167" s="98">
        <v>0</v>
      </c>
      <c r="H167" s="98">
        <v>90.641429364113463</v>
      </c>
      <c r="I167" s="98">
        <f t="shared" si="4"/>
        <v>74.476783540131265</v>
      </c>
      <c r="J167" s="98">
        <f t="shared" si="5"/>
        <v>16.164645823982205</v>
      </c>
    </row>
    <row r="168" spans="1:10" x14ac:dyDescent="0.35">
      <c r="A168" s="96" t="s">
        <v>391</v>
      </c>
      <c r="B168" s="97" t="s">
        <v>392</v>
      </c>
      <c r="C168" s="98">
        <v>22.319654665756232</v>
      </c>
      <c r="D168" s="98">
        <v>5.1986573744578735</v>
      </c>
      <c r="E168" s="98">
        <v>6.3028583438080004</v>
      </c>
      <c r="F168" s="98">
        <v>0.86897101237406393</v>
      </c>
      <c r="G168" s="98">
        <v>0</v>
      </c>
      <c r="H168" s="98">
        <v>34.690141396396164</v>
      </c>
      <c r="I168" s="98">
        <f t="shared" si="4"/>
        <v>27.518312040214106</v>
      </c>
      <c r="J168" s="98">
        <f t="shared" si="5"/>
        <v>7.1718293561820641</v>
      </c>
    </row>
    <row r="169" spans="1:10" x14ac:dyDescent="0.35">
      <c r="A169" s="96" t="s">
        <v>393</v>
      </c>
      <c r="B169" s="97" t="s">
        <v>394</v>
      </c>
      <c r="C169" s="98">
        <v>35.187378525622364</v>
      </c>
      <c r="D169" s="98">
        <v>8.7922343781361896</v>
      </c>
      <c r="E169" s="98">
        <v>7.5044065899519987</v>
      </c>
      <c r="F169" s="98">
        <v>0.81147518599141977</v>
      </c>
      <c r="G169" s="98">
        <v>0</v>
      </c>
      <c r="H169" s="98">
        <v>52.295494679701967</v>
      </c>
      <c r="I169" s="98">
        <f t="shared" ref="I169:I226" si="6">C169+D169</f>
        <v>43.97961290375855</v>
      </c>
      <c r="J169" s="98">
        <f t="shared" ref="J169:J226" si="7">E169+F169</f>
        <v>8.3158817759434189</v>
      </c>
    </row>
    <row r="170" spans="1:10" x14ac:dyDescent="0.35">
      <c r="A170" s="96" t="s">
        <v>395</v>
      </c>
      <c r="B170" s="97" t="s">
        <v>396</v>
      </c>
      <c r="C170" s="98">
        <v>35.187378525622364</v>
      </c>
      <c r="D170" s="98">
        <v>8.7922343781361896</v>
      </c>
      <c r="E170" s="98">
        <v>7.5044065899519987</v>
      </c>
      <c r="F170" s="98">
        <v>0.88203824564284705</v>
      </c>
      <c r="G170" s="98">
        <v>0</v>
      </c>
      <c r="H170" s="98">
        <v>52.366057739353394</v>
      </c>
      <c r="I170" s="98">
        <f t="shared" si="6"/>
        <v>43.97961290375855</v>
      </c>
      <c r="J170" s="98">
        <f t="shared" si="7"/>
        <v>8.3864448355948458</v>
      </c>
    </row>
    <row r="171" spans="1:10" x14ac:dyDescent="0.35">
      <c r="A171" s="96" t="s">
        <v>397</v>
      </c>
      <c r="B171" s="97" t="s">
        <v>398</v>
      </c>
      <c r="C171" s="98">
        <v>62.623621455657428</v>
      </c>
      <c r="D171" s="98">
        <v>21.291151306490303</v>
      </c>
      <c r="E171" s="98">
        <v>9.0959310212480009</v>
      </c>
      <c r="F171" s="98">
        <v>0.6311473668822154</v>
      </c>
      <c r="G171" s="98">
        <v>0</v>
      </c>
      <c r="H171" s="98">
        <v>93.641851150277958</v>
      </c>
      <c r="I171" s="98">
        <f t="shared" si="6"/>
        <v>83.914772762147734</v>
      </c>
      <c r="J171" s="98">
        <f t="shared" si="7"/>
        <v>9.7270783881302165</v>
      </c>
    </row>
    <row r="172" spans="1:10" x14ac:dyDescent="0.35">
      <c r="A172" s="96" t="s">
        <v>399</v>
      </c>
      <c r="B172" s="97" t="s">
        <v>400</v>
      </c>
      <c r="C172" s="98">
        <v>62.623621455657428</v>
      </c>
      <c r="D172" s="98">
        <v>21.291151306490303</v>
      </c>
      <c r="E172" s="98">
        <v>7.5044065899519987</v>
      </c>
      <c r="F172" s="98">
        <v>0.79971467604951441</v>
      </c>
      <c r="G172" s="98">
        <v>0</v>
      </c>
      <c r="H172" s="98">
        <v>92.218894028149251</v>
      </c>
      <c r="I172" s="98">
        <f t="shared" si="6"/>
        <v>83.914772762147734</v>
      </c>
      <c r="J172" s="98">
        <f t="shared" si="7"/>
        <v>8.3041212660015127</v>
      </c>
    </row>
    <row r="173" spans="1:10" x14ac:dyDescent="0.35">
      <c r="A173" s="96" t="s">
        <v>401</v>
      </c>
      <c r="B173" s="97" t="s">
        <v>402</v>
      </c>
      <c r="C173" s="98">
        <v>32.85526734552991</v>
      </c>
      <c r="D173" s="98">
        <v>6.4551970523799937</v>
      </c>
      <c r="E173" s="98">
        <v>11.699285554559999</v>
      </c>
      <c r="F173" s="98">
        <v>0.81147518599141977</v>
      </c>
      <c r="G173" s="98">
        <v>0</v>
      </c>
      <c r="H173" s="98">
        <v>51.821225138461323</v>
      </c>
      <c r="I173" s="98">
        <f t="shared" si="6"/>
        <v>39.310464397909904</v>
      </c>
      <c r="J173" s="98">
        <f t="shared" si="7"/>
        <v>12.510760740551419</v>
      </c>
    </row>
    <row r="174" spans="1:10" x14ac:dyDescent="0.35">
      <c r="A174" s="96" t="s">
        <v>403</v>
      </c>
      <c r="B174" s="97" t="s">
        <v>404</v>
      </c>
      <c r="C174" s="98">
        <v>41.421228535468899</v>
      </c>
      <c r="D174" s="98">
        <v>7.7845243813503098</v>
      </c>
      <c r="E174" s="98">
        <v>8.1051807130239997</v>
      </c>
      <c r="F174" s="98">
        <v>1.5406268023895062</v>
      </c>
      <c r="G174" s="98">
        <v>0</v>
      </c>
      <c r="H174" s="98">
        <v>58.851560432232709</v>
      </c>
      <c r="I174" s="98">
        <f t="shared" si="6"/>
        <v>49.205752916819208</v>
      </c>
      <c r="J174" s="98">
        <f t="shared" si="7"/>
        <v>9.6458075154135052</v>
      </c>
    </row>
    <row r="175" spans="1:10" x14ac:dyDescent="0.35">
      <c r="A175" s="96" t="s">
        <v>405</v>
      </c>
      <c r="B175" s="97" t="s">
        <v>406</v>
      </c>
      <c r="C175" s="98">
        <v>41.421228535468899</v>
      </c>
      <c r="D175" s="98">
        <v>7.7845243813503098</v>
      </c>
      <c r="E175" s="98">
        <v>11.699285554559999</v>
      </c>
      <c r="F175" s="98">
        <v>0.81147518599141977</v>
      </c>
      <c r="G175" s="98">
        <v>0</v>
      </c>
      <c r="H175" s="98">
        <v>61.716513657370626</v>
      </c>
      <c r="I175" s="98">
        <f t="shared" si="6"/>
        <v>49.205752916819208</v>
      </c>
      <c r="J175" s="98">
        <f t="shared" si="7"/>
        <v>12.510760740551419</v>
      </c>
    </row>
    <row r="176" spans="1:10" x14ac:dyDescent="0.35">
      <c r="A176" s="96" t="s">
        <v>407</v>
      </c>
      <c r="B176" s="97" t="s">
        <v>408</v>
      </c>
      <c r="C176" s="98">
        <v>47.520268650240773</v>
      </c>
      <c r="D176" s="98">
        <v>8.1723022567120562</v>
      </c>
      <c r="E176" s="98">
        <v>8.1051807130239997</v>
      </c>
      <c r="F176" s="98">
        <v>1.5406268023895062</v>
      </c>
      <c r="G176" s="98">
        <v>0</v>
      </c>
      <c r="H176" s="98">
        <v>65.338378422366333</v>
      </c>
      <c r="I176" s="98">
        <f t="shared" si="6"/>
        <v>55.692570906952831</v>
      </c>
      <c r="J176" s="98">
        <f t="shared" si="7"/>
        <v>9.6458075154135052</v>
      </c>
    </row>
    <row r="177" spans="1:10" x14ac:dyDescent="0.35">
      <c r="A177" s="96" t="s">
        <v>409</v>
      </c>
      <c r="B177" s="97" t="s">
        <v>410</v>
      </c>
      <c r="C177" s="98">
        <v>47.520268650240773</v>
      </c>
      <c r="D177" s="98">
        <v>8.1723022567120562</v>
      </c>
      <c r="E177" s="98">
        <v>9.665085453631999</v>
      </c>
      <c r="F177" s="98">
        <v>0.81147518599141977</v>
      </c>
      <c r="G177" s="98">
        <v>0</v>
      </c>
      <c r="H177" s="98">
        <v>66.169131546576253</v>
      </c>
      <c r="I177" s="98">
        <f t="shared" si="6"/>
        <v>55.692570906952831</v>
      </c>
      <c r="J177" s="98">
        <f t="shared" si="7"/>
        <v>10.476560639623418</v>
      </c>
    </row>
    <row r="178" spans="1:10" x14ac:dyDescent="0.35">
      <c r="A178" s="96" t="s">
        <v>411</v>
      </c>
      <c r="B178" s="97" t="s">
        <v>412</v>
      </c>
      <c r="C178" s="98">
        <v>32.472247786307321</v>
      </c>
      <c r="D178" s="98">
        <v>11.372086657328014</v>
      </c>
      <c r="E178" s="98">
        <v>6.3028583438080004</v>
      </c>
      <c r="F178" s="98">
        <v>0.94214751867924884</v>
      </c>
      <c r="G178" s="98">
        <v>0</v>
      </c>
      <c r="H178" s="98">
        <v>51.08934030612258</v>
      </c>
      <c r="I178" s="98">
        <f t="shared" si="6"/>
        <v>43.844334443635333</v>
      </c>
      <c r="J178" s="98">
        <f t="shared" si="7"/>
        <v>7.2450058624872495</v>
      </c>
    </row>
    <row r="179" spans="1:10" x14ac:dyDescent="0.35">
      <c r="A179" s="96" t="s">
        <v>413</v>
      </c>
      <c r="B179" s="97" t="s">
        <v>414</v>
      </c>
      <c r="C179" s="98">
        <v>45.563792822154696</v>
      </c>
      <c r="D179" s="98">
        <v>10.273119120277373</v>
      </c>
      <c r="E179" s="98">
        <v>6.3028583438080004</v>
      </c>
      <c r="F179" s="98">
        <v>0.94214751867924884</v>
      </c>
      <c r="G179" s="98">
        <v>0</v>
      </c>
      <c r="H179" s="98">
        <v>63.081917804919314</v>
      </c>
      <c r="I179" s="98">
        <f t="shared" si="6"/>
        <v>55.836911942432067</v>
      </c>
      <c r="J179" s="98">
        <f t="shared" si="7"/>
        <v>7.2450058624872495</v>
      </c>
    </row>
    <row r="180" spans="1:10" x14ac:dyDescent="0.35">
      <c r="A180" s="96" t="s">
        <v>415</v>
      </c>
      <c r="B180" s="97" t="s">
        <v>416</v>
      </c>
      <c r="C180" s="98">
        <v>57.053570933145174</v>
      </c>
      <c r="D180" s="98">
        <v>11.971533805151932</v>
      </c>
      <c r="E180" s="98">
        <v>7.5149464868480003</v>
      </c>
      <c r="F180" s="98">
        <v>0.94214751867924884</v>
      </c>
      <c r="G180" s="98">
        <v>0</v>
      </c>
      <c r="H180" s="98">
        <v>77.482198743824355</v>
      </c>
      <c r="I180" s="98">
        <f t="shared" si="6"/>
        <v>69.025104738297102</v>
      </c>
      <c r="J180" s="98">
        <f t="shared" si="7"/>
        <v>8.4570940055272494</v>
      </c>
    </row>
    <row r="181" spans="1:10" x14ac:dyDescent="0.35">
      <c r="A181" s="96" t="s">
        <v>417</v>
      </c>
      <c r="B181" s="97" t="s">
        <v>418</v>
      </c>
      <c r="C181" s="98">
        <v>34.923074030552407</v>
      </c>
      <c r="D181" s="98">
        <v>7.7854293089497952</v>
      </c>
      <c r="E181" s="98">
        <v>6.3028583438080004</v>
      </c>
      <c r="F181" s="98">
        <v>0.94214751867924884</v>
      </c>
      <c r="G181" s="98">
        <v>0</v>
      </c>
      <c r="H181" s="98">
        <v>49.953509201989448</v>
      </c>
      <c r="I181" s="98">
        <f t="shared" si="6"/>
        <v>42.708503339502201</v>
      </c>
      <c r="J181" s="98">
        <f t="shared" si="7"/>
        <v>7.2450058624872495</v>
      </c>
    </row>
    <row r="182" spans="1:10" x14ac:dyDescent="0.35">
      <c r="A182" s="96" t="s">
        <v>419</v>
      </c>
      <c r="B182" s="97" t="s">
        <v>420</v>
      </c>
      <c r="C182" s="98">
        <v>37.452267996994983</v>
      </c>
      <c r="D182" s="98">
        <v>9.7659666527298477</v>
      </c>
      <c r="E182" s="98">
        <v>6.3028583438080004</v>
      </c>
      <c r="F182" s="98">
        <v>0.94214751867924884</v>
      </c>
      <c r="G182" s="98">
        <v>0</v>
      </c>
      <c r="H182" s="98">
        <v>54.463240512212082</v>
      </c>
      <c r="I182" s="98">
        <f t="shared" si="6"/>
        <v>47.218234649724835</v>
      </c>
      <c r="J182" s="98">
        <f t="shared" si="7"/>
        <v>7.2450058624872495</v>
      </c>
    </row>
    <row r="183" spans="1:10" x14ac:dyDescent="0.35">
      <c r="A183" s="96" t="s">
        <v>421</v>
      </c>
      <c r="B183" s="97" t="s">
        <v>422</v>
      </c>
      <c r="C183" s="98">
        <v>47.284590846656855</v>
      </c>
      <c r="D183" s="98">
        <v>9.0567770728977912</v>
      </c>
      <c r="E183" s="98">
        <v>7.5044065899519987</v>
      </c>
      <c r="F183" s="98">
        <v>0.94214751867924884</v>
      </c>
      <c r="G183" s="98">
        <v>0</v>
      </c>
      <c r="H183" s="98">
        <v>64.787922028185889</v>
      </c>
      <c r="I183" s="98">
        <f t="shared" si="6"/>
        <v>56.341367919554642</v>
      </c>
      <c r="J183" s="98">
        <f t="shared" si="7"/>
        <v>8.446554108631247</v>
      </c>
    </row>
    <row r="184" spans="1:10" x14ac:dyDescent="0.35">
      <c r="A184" s="96" t="s">
        <v>423</v>
      </c>
      <c r="B184" s="97" t="s">
        <v>424</v>
      </c>
      <c r="C184" s="98">
        <v>47.284590846656855</v>
      </c>
      <c r="D184" s="98">
        <v>9.0567770728977912</v>
      </c>
      <c r="E184" s="98">
        <v>9.0959310212480009</v>
      </c>
      <c r="F184" s="98">
        <v>0.94214751867924884</v>
      </c>
      <c r="G184" s="98">
        <v>0</v>
      </c>
      <c r="H184" s="98">
        <v>66.379446459481898</v>
      </c>
      <c r="I184" s="98">
        <f t="shared" si="6"/>
        <v>56.341367919554642</v>
      </c>
      <c r="J184" s="98">
        <f t="shared" si="7"/>
        <v>10.03807853992725</v>
      </c>
    </row>
    <row r="185" spans="1:10" x14ac:dyDescent="0.35">
      <c r="A185" s="96" t="s">
        <v>425</v>
      </c>
      <c r="B185" s="97" t="s">
        <v>426</v>
      </c>
      <c r="C185" s="98">
        <v>0</v>
      </c>
      <c r="D185" s="98">
        <v>7.8621418132408811</v>
      </c>
      <c r="E185" s="98">
        <v>0</v>
      </c>
      <c r="F185" s="98">
        <v>0</v>
      </c>
      <c r="G185" s="98">
        <v>0</v>
      </c>
      <c r="H185" s="98">
        <v>7.8621418132408811</v>
      </c>
      <c r="I185" s="98">
        <f t="shared" si="6"/>
        <v>7.8621418132408811</v>
      </c>
      <c r="J185" s="98">
        <f t="shared" si="7"/>
        <v>0</v>
      </c>
    </row>
    <row r="186" spans="1:10" x14ac:dyDescent="0.35">
      <c r="A186" s="96" t="s">
        <v>427</v>
      </c>
      <c r="B186" s="97" t="s">
        <v>428</v>
      </c>
      <c r="C186" s="98">
        <v>0</v>
      </c>
      <c r="D186" s="98">
        <v>17.848330003446033</v>
      </c>
      <c r="E186" s="98">
        <v>0</v>
      </c>
      <c r="F186" s="98">
        <v>0</v>
      </c>
      <c r="G186" s="98">
        <v>0</v>
      </c>
      <c r="H186" s="98">
        <v>17.848330003446033</v>
      </c>
      <c r="I186" s="98">
        <f t="shared" si="6"/>
        <v>17.848330003446033</v>
      </c>
      <c r="J186" s="98">
        <f t="shared" si="7"/>
        <v>0</v>
      </c>
    </row>
    <row r="187" spans="1:10" x14ac:dyDescent="0.35">
      <c r="A187" s="96" t="s">
        <v>429</v>
      </c>
      <c r="B187" s="97" t="s">
        <v>430</v>
      </c>
      <c r="C187" s="98">
        <v>0</v>
      </c>
      <c r="D187" s="98">
        <v>7.5726920648263087</v>
      </c>
      <c r="E187" s="98">
        <v>0</v>
      </c>
      <c r="F187" s="98">
        <v>0</v>
      </c>
      <c r="G187" s="98">
        <v>0</v>
      </c>
      <c r="H187" s="98">
        <v>7.5726920648263087</v>
      </c>
      <c r="I187" s="98">
        <f t="shared" si="6"/>
        <v>7.5726920648263087</v>
      </c>
      <c r="J187" s="98">
        <f t="shared" si="7"/>
        <v>0</v>
      </c>
    </row>
    <row r="188" spans="1:10" x14ac:dyDescent="0.35">
      <c r="A188" s="96" t="s">
        <v>431</v>
      </c>
      <c r="B188" s="97" t="s">
        <v>432</v>
      </c>
      <c r="C188" s="98">
        <v>0</v>
      </c>
      <c r="D188" s="98">
        <v>7.8621418132408811</v>
      </c>
      <c r="E188" s="98">
        <v>0</v>
      </c>
      <c r="F188" s="98">
        <v>0</v>
      </c>
      <c r="G188" s="98">
        <v>0</v>
      </c>
      <c r="H188" s="98">
        <v>7.8621418132408811</v>
      </c>
      <c r="I188" s="98">
        <f t="shared" si="6"/>
        <v>7.8621418132408811</v>
      </c>
      <c r="J188" s="98">
        <f t="shared" si="7"/>
        <v>0</v>
      </c>
    </row>
    <row r="189" spans="1:10" x14ac:dyDescent="0.35">
      <c r="A189" s="96" t="s">
        <v>433</v>
      </c>
      <c r="B189" s="97" t="s">
        <v>434</v>
      </c>
      <c r="C189" s="98">
        <v>0</v>
      </c>
      <c r="D189" s="98">
        <v>17.848330003446033</v>
      </c>
      <c r="E189" s="98">
        <v>0</v>
      </c>
      <c r="F189" s="98">
        <v>0</v>
      </c>
      <c r="G189" s="98">
        <v>0</v>
      </c>
      <c r="H189" s="98">
        <v>17.848330003446033</v>
      </c>
      <c r="I189" s="98">
        <f t="shared" si="6"/>
        <v>17.848330003446033</v>
      </c>
      <c r="J189" s="98">
        <f t="shared" si="7"/>
        <v>0</v>
      </c>
    </row>
    <row r="190" spans="1:10" x14ac:dyDescent="0.35">
      <c r="A190" s="96" t="s">
        <v>435</v>
      </c>
      <c r="B190" s="97" t="s">
        <v>436</v>
      </c>
      <c r="C190" s="98">
        <v>0</v>
      </c>
      <c r="D190" s="98">
        <v>24.410682242723706</v>
      </c>
      <c r="E190" s="98">
        <v>0</v>
      </c>
      <c r="F190" s="98">
        <v>0</v>
      </c>
      <c r="G190" s="98">
        <v>0</v>
      </c>
      <c r="H190" s="98">
        <v>24.410682242723706</v>
      </c>
      <c r="I190" s="98">
        <f t="shared" si="6"/>
        <v>24.410682242723706</v>
      </c>
      <c r="J190" s="98">
        <f t="shared" si="7"/>
        <v>0</v>
      </c>
    </row>
    <row r="191" spans="1:10" x14ac:dyDescent="0.35">
      <c r="A191" s="96" t="s">
        <v>437</v>
      </c>
      <c r="B191" s="97" t="s">
        <v>438</v>
      </c>
      <c r="C191" s="98">
        <v>0</v>
      </c>
      <c r="D191" s="98">
        <v>33.678287579030496</v>
      </c>
      <c r="E191" s="98">
        <v>0</v>
      </c>
      <c r="F191" s="98">
        <v>0</v>
      </c>
      <c r="G191" s="98">
        <v>0</v>
      </c>
      <c r="H191" s="98">
        <v>33.678287579030496</v>
      </c>
      <c r="I191" s="98">
        <f t="shared" si="6"/>
        <v>33.678287579030496</v>
      </c>
      <c r="J191" s="98">
        <f t="shared" si="7"/>
        <v>0</v>
      </c>
    </row>
    <row r="192" spans="1:10" x14ac:dyDescent="0.35">
      <c r="A192" s="96" t="s">
        <v>439</v>
      </c>
      <c r="B192" s="97" t="s">
        <v>440</v>
      </c>
      <c r="C192" s="98">
        <v>0</v>
      </c>
      <c r="D192" s="98">
        <v>47.046042140522047</v>
      </c>
      <c r="E192" s="98">
        <v>0</v>
      </c>
      <c r="F192" s="98">
        <v>0</v>
      </c>
      <c r="G192" s="98">
        <v>0</v>
      </c>
      <c r="H192" s="98">
        <v>47.046042140522047</v>
      </c>
      <c r="I192" s="98">
        <f t="shared" si="6"/>
        <v>47.046042140522047</v>
      </c>
      <c r="J192" s="98">
        <f t="shared" si="7"/>
        <v>0</v>
      </c>
    </row>
    <row r="193" spans="1:10" x14ac:dyDescent="0.35">
      <c r="A193" s="96" t="s">
        <v>441</v>
      </c>
      <c r="B193" s="97" t="s">
        <v>442</v>
      </c>
      <c r="C193" s="98">
        <v>0</v>
      </c>
      <c r="D193" s="98">
        <v>65.116287437083741</v>
      </c>
      <c r="E193" s="98">
        <v>0</v>
      </c>
      <c r="F193" s="98">
        <v>0</v>
      </c>
      <c r="G193" s="98">
        <v>0</v>
      </c>
      <c r="H193" s="98">
        <v>65.116287437083741</v>
      </c>
      <c r="I193" s="98">
        <f t="shared" si="6"/>
        <v>65.116287437083741</v>
      </c>
      <c r="J193" s="98">
        <f t="shared" si="7"/>
        <v>0</v>
      </c>
    </row>
    <row r="194" spans="1:10" x14ac:dyDescent="0.35">
      <c r="A194" s="96" t="s">
        <v>443</v>
      </c>
      <c r="B194" s="97" t="s">
        <v>444</v>
      </c>
      <c r="C194" s="98">
        <v>0</v>
      </c>
      <c r="D194" s="98">
        <v>96.406343766393235</v>
      </c>
      <c r="E194" s="98">
        <v>0</v>
      </c>
      <c r="F194" s="98">
        <v>0</v>
      </c>
      <c r="G194" s="98">
        <v>0</v>
      </c>
      <c r="H194" s="98">
        <v>96.406343766393235</v>
      </c>
      <c r="I194" s="98">
        <f t="shared" si="6"/>
        <v>96.406343766393235</v>
      </c>
      <c r="J194" s="98">
        <f t="shared" si="7"/>
        <v>0</v>
      </c>
    </row>
    <row r="195" spans="1:10" x14ac:dyDescent="0.35">
      <c r="A195" s="96" t="s">
        <v>445</v>
      </c>
      <c r="B195" s="97" t="s">
        <v>432</v>
      </c>
      <c r="C195" s="98">
        <v>0</v>
      </c>
      <c r="D195" s="98">
        <v>7.8621418132408811</v>
      </c>
      <c r="E195" s="98">
        <v>0</v>
      </c>
      <c r="F195" s="98">
        <v>0</v>
      </c>
      <c r="G195" s="98">
        <v>0</v>
      </c>
      <c r="H195" s="98">
        <v>7.8621418132408811</v>
      </c>
      <c r="I195" s="98">
        <f t="shared" si="6"/>
        <v>7.8621418132408811</v>
      </c>
      <c r="J195" s="98">
        <f t="shared" si="7"/>
        <v>0</v>
      </c>
    </row>
    <row r="196" spans="1:10" x14ac:dyDescent="0.35">
      <c r="A196" s="96" t="s">
        <v>446</v>
      </c>
      <c r="B196" s="97" t="s">
        <v>434</v>
      </c>
      <c r="C196" s="98">
        <v>0</v>
      </c>
      <c r="D196" s="98">
        <v>17.848330003446033</v>
      </c>
      <c r="E196" s="98">
        <v>0</v>
      </c>
      <c r="F196" s="98">
        <v>0</v>
      </c>
      <c r="G196" s="98">
        <v>0</v>
      </c>
      <c r="H196" s="98">
        <v>17.848330003446033</v>
      </c>
      <c r="I196" s="98">
        <f t="shared" si="6"/>
        <v>17.848330003446033</v>
      </c>
      <c r="J196" s="98">
        <f t="shared" si="7"/>
        <v>0</v>
      </c>
    </row>
    <row r="197" spans="1:10" x14ac:dyDescent="0.35">
      <c r="A197" s="96" t="s">
        <v>447</v>
      </c>
      <c r="B197" s="97" t="s">
        <v>436</v>
      </c>
      <c r="C197" s="98">
        <v>0</v>
      </c>
      <c r="D197" s="98">
        <v>24.410682242723706</v>
      </c>
      <c r="E197" s="98">
        <v>0</v>
      </c>
      <c r="F197" s="98">
        <v>0</v>
      </c>
      <c r="G197" s="98">
        <v>0</v>
      </c>
      <c r="H197" s="98">
        <v>24.410682242723706</v>
      </c>
      <c r="I197" s="98">
        <f t="shared" si="6"/>
        <v>24.410682242723706</v>
      </c>
      <c r="J197" s="98">
        <f t="shared" si="7"/>
        <v>0</v>
      </c>
    </row>
    <row r="198" spans="1:10" x14ac:dyDescent="0.35">
      <c r="A198" s="96" t="s">
        <v>448</v>
      </c>
      <c r="B198" s="97" t="s">
        <v>438</v>
      </c>
      <c r="C198" s="98">
        <v>0</v>
      </c>
      <c r="D198" s="98">
        <v>33.678287579030496</v>
      </c>
      <c r="E198" s="98">
        <v>0</v>
      </c>
      <c r="F198" s="98">
        <v>0</v>
      </c>
      <c r="G198" s="98">
        <v>0</v>
      </c>
      <c r="H198" s="98">
        <v>33.678287579030496</v>
      </c>
      <c r="I198" s="98">
        <f t="shared" si="6"/>
        <v>33.678287579030496</v>
      </c>
      <c r="J198" s="98">
        <f t="shared" si="7"/>
        <v>0</v>
      </c>
    </row>
    <row r="199" spans="1:10" x14ac:dyDescent="0.35">
      <c r="A199" s="96" t="s">
        <v>449</v>
      </c>
      <c r="B199" s="97" t="s">
        <v>440</v>
      </c>
      <c r="C199" s="98">
        <v>0</v>
      </c>
      <c r="D199" s="98">
        <v>47.046042140522047</v>
      </c>
      <c r="E199" s="98">
        <v>0</v>
      </c>
      <c r="F199" s="98">
        <v>0</v>
      </c>
      <c r="G199" s="98">
        <v>0</v>
      </c>
      <c r="H199" s="98">
        <v>47.046042140522047</v>
      </c>
      <c r="I199" s="98">
        <f t="shared" si="6"/>
        <v>47.046042140522047</v>
      </c>
      <c r="J199" s="98">
        <f t="shared" si="7"/>
        <v>0</v>
      </c>
    </row>
    <row r="200" spans="1:10" x14ac:dyDescent="0.35">
      <c r="A200" s="96" t="s">
        <v>450</v>
      </c>
      <c r="B200" s="97" t="s">
        <v>442</v>
      </c>
      <c r="C200" s="98">
        <v>0</v>
      </c>
      <c r="D200" s="98">
        <v>65.116287437083741</v>
      </c>
      <c r="E200" s="98">
        <v>0</v>
      </c>
      <c r="F200" s="98">
        <v>0</v>
      </c>
      <c r="G200" s="98">
        <v>0</v>
      </c>
      <c r="H200" s="98">
        <v>65.116287437083741</v>
      </c>
      <c r="I200" s="98">
        <f t="shared" si="6"/>
        <v>65.116287437083741</v>
      </c>
      <c r="J200" s="98">
        <f t="shared" si="7"/>
        <v>0</v>
      </c>
    </row>
    <row r="201" spans="1:10" x14ac:dyDescent="0.35">
      <c r="A201" s="96" t="s">
        <v>451</v>
      </c>
      <c r="B201" s="97" t="s">
        <v>444</v>
      </c>
      <c r="C201" s="98">
        <v>0</v>
      </c>
      <c r="D201" s="98">
        <v>96.406343766393235</v>
      </c>
      <c r="E201" s="98">
        <v>0</v>
      </c>
      <c r="F201" s="98">
        <v>0</v>
      </c>
      <c r="G201" s="98">
        <v>0</v>
      </c>
      <c r="H201" s="98">
        <v>96.406343766393235</v>
      </c>
      <c r="I201" s="98">
        <f t="shared" si="6"/>
        <v>96.406343766393235</v>
      </c>
      <c r="J201" s="98">
        <f t="shared" si="7"/>
        <v>0</v>
      </c>
    </row>
    <row r="202" spans="1:10" x14ac:dyDescent="0.35">
      <c r="A202" s="96" t="s">
        <v>452</v>
      </c>
      <c r="B202" s="97" t="s">
        <v>453</v>
      </c>
      <c r="C202" s="98">
        <v>0</v>
      </c>
      <c r="D202" s="98">
        <v>7.8621418132408811</v>
      </c>
      <c r="E202" s="98">
        <v>0</v>
      </c>
      <c r="F202" s="98">
        <v>0</v>
      </c>
      <c r="G202" s="98">
        <v>0</v>
      </c>
      <c r="H202" s="98">
        <v>7.8621418132408811</v>
      </c>
      <c r="I202" s="98">
        <f t="shared" si="6"/>
        <v>7.8621418132408811</v>
      </c>
      <c r="J202" s="98">
        <f t="shared" si="7"/>
        <v>0</v>
      </c>
    </row>
    <row r="203" spans="1:10" x14ac:dyDescent="0.35">
      <c r="A203" s="96" t="s">
        <v>454</v>
      </c>
      <c r="B203" s="97" t="s">
        <v>455</v>
      </c>
      <c r="C203" s="98">
        <v>0</v>
      </c>
      <c r="D203" s="98">
        <v>17.848330003446033</v>
      </c>
      <c r="E203" s="98">
        <v>0</v>
      </c>
      <c r="F203" s="98">
        <v>0</v>
      </c>
      <c r="G203" s="98">
        <v>0</v>
      </c>
      <c r="H203" s="98">
        <v>17.848330003446033</v>
      </c>
      <c r="I203" s="98">
        <f t="shared" si="6"/>
        <v>17.848330003446033</v>
      </c>
      <c r="J203" s="98">
        <f t="shared" si="7"/>
        <v>0</v>
      </c>
    </row>
    <row r="204" spans="1:10" x14ac:dyDescent="0.35">
      <c r="A204" s="96" t="s">
        <v>456</v>
      </c>
      <c r="B204" s="97" t="s">
        <v>457</v>
      </c>
      <c r="C204" s="98">
        <v>0</v>
      </c>
      <c r="D204" s="98">
        <v>24.410682242723706</v>
      </c>
      <c r="E204" s="98">
        <v>0</v>
      </c>
      <c r="F204" s="98">
        <v>0</v>
      </c>
      <c r="G204" s="98">
        <v>0</v>
      </c>
      <c r="H204" s="98">
        <v>24.410682242723706</v>
      </c>
      <c r="I204" s="98">
        <f t="shared" si="6"/>
        <v>24.410682242723706</v>
      </c>
      <c r="J204" s="98">
        <f t="shared" si="7"/>
        <v>0</v>
      </c>
    </row>
    <row r="205" spans="1:10" x14ac:dyDescent="0.35">
      <c r="A205" s="96" t="s">
        <v>458</v>
      </c>
      <c r="B205" s="97" t="s">
        <v>459</v>
      </c>
      <c r="C205" s="98">
        <v>0</v>
      </c>
      <c r="D205" s="98">
        <v>33.678287579030496</v>
      </c>
      <c r="E205" s="98">
        <v>0</v>
      </c>
      <c r="F205" s="98">
        <v>0</v>
      </c>
      <c r="G205" s="98">
        <v>0</v>
      </c>
      <c r="H205" s="98">
        <v>33.678287579030496</v>
      </c>
      <c r="I205" s="98">
        <f t="shared" si="6"/>
        <v>33.678287579030496</v>
      </c>
      <c r="J205" s="98">
        <f t="shared" si="7"/>
        <v>0</v>
      </c>
    </row>
    <row r="206" spans="1:10" x14ac:dyDescent="0.35">
      <c r="A206" s="96" t="s">
        <v>460</v>
      </c>
      <c r="B206" s="97" t="s">
        <v>461</v>
      </c>
      <c r="C206" s="98">
        <v>0</v>
      </c>
      <c r="D206" s="98">
        <v>47.046042140522047</v>
      </c>
      <c r="E206" s="98">
        <v>0</v>
      </c>
      <c r="F206" s="98">
        <v>0</v>
      </c>
      <c r="G206" s="98">
        <v>0</v>
      </c>
      <c r="H206" s="98">
        <v>47.046042140522047</v>
      </c>
      <c r="I206" s="98">
        <f t="shared" si="6"/>
        <v>47.046042140522047</v>
      </c>
      <c r="J206" s="98">
        <f t="shared" si="7"/>
        <v>0</v>
      </c>
    </row>
    <row r="207" spans="1:10" x14ac:dyDescent="0.35">
      <c r="A207" s="96" t="s">
        <v>462</v>
      </c>
      <c r="B207" s="97" t="s">
        <v>463</v>
      </c>
      <c r="C207" s="98">
        <v>0</v>
      </c>
      <c r="D207" s="98">
        <v>65.116287437083741</v>
      </c>
      <c r="E207" s="98">
        <v>0</v>
      </c>
      <c r="F207" s="98">
        <v>0</v>
      </c>
      <c r="G207" s="98">
        <v>0</v>
      </c>
      <c r="H207" s="98">
        <v>65.116287437083741</v>
      </c>
      <c r="I207" s="98">
        <f t="shared" si="6"/>
        <v>65.116287437083741</v>
      </c>
      <c r="J207" s="98">
        <f t="shared" si="7"/>
        <v>0</v>
      </c>
    </row>
    <row r="208" spans="1:10" x14ac:dyDescent="0.35">
      <c r="A208" s="96" t="s">
        <v>464</v>
      </c>
      <c r="B208" s="97" t="s">
        <v>465</v>
      </c>
      <c r="C208" s="98">
        <v>0</v>
      </c>
      <c r="D208" s="98">
        <v>96.406343766393235</v>
      </c>
      <c r="E208" s="98">
        <v>0</v>
      </c>
      <c r="F208" s="98">
        <v>0</v>
      </c>
      <c r="G208" s="98">
        <v>0</v>
      </c>
      <c r="H208" s="98">
        <v>96.406343766393235</v>
      </c>
      <c r="I208" s="98">
        <f t="shared" si="6"/>
        <v>96.406343766393235</v>
      </c>
      <c r="J208" s="98">
        <f t="shared" si="7"/>
        <v>0</v>
      </c>
    </row>
    <row r="209" spans="1:10" x14ac:dyDescent="0.35">
      <c r="A209" s="96" t="s">
        <v>466</v>
      </c>
      <c r="B209" s="97" t="s">
        <v>453</v>
      </c>
      <c r="C209" s="98">
        <v>0</v>
      </c>
      <c r="D209" s="98">
        <v>7.8621418132408811</v>
      </c>
      <c r="E209" s="98">
        <v>0</v>
      </c>
      <c r="F209" s="98">
        <v>0</v>
      </c>
      <c r="G209" s="98">
        <v>0</v>
      </c>
      <c r="H209" s="98">
        <v>7.8621418132408811</v>
      </c>
      <c r="I209" s="98">
        <f t="shared" si="6"/>
        <v>7.8621418132408811</v>
      </c>
      <c r="J209" s="98">
        <f t="shared" si="7"/>
        <v>0</v>
      </c>
    </row>
    <row r="210" spans="1:10" x14ac:dyDescent="0.35">
      <c r="A210" s="96" t="s">
        <v>467</v>
      </c>
      <c r="B210" s="97" t="s">
        <v>455</v>
      </c>
      <c r="C210" s="98">
        <v>0</v>
      </c>
      <c r="D210" s="98">
        <v>17.848330003446033</v>
      </c>
      <c r="E210" s="98">
        <v>0</v>
      </c>
      <c r="F210" s="98">
        <v>0</v>
      </c>
      <c r="G210" s="98">
        <v>0</v>
      </c>
      <c r="H210" s="98">
        <v>17.848330003446033</v>
      </c>
      <c r="I210" s="98">
        <f t="shared" si="6"/>
        <v>17.848330003446033</v>
      </c>
      <c r="J210" s="98">
        <f t="shared" si="7"/>
        <v>0</v>
      </c>
    </row>
    <row r="211" spans="1:10" x14ac:dyDescent="0.35">
      <c r="A211" s="96" t="s">
        <v>468</v>
      </c>
      <c r="B211" s="97" t="s">
        <v>457</v>
      </c>
      <c r="C211" s="98">
        <v>0</v>
      </c>
      <c r="D211" s="98">
        <v>24.410682242723706</v>
      </c>
      <c r="E211" s="98">
        <v>0</v>
      </c>
      <c r="F211" s="98">
        <v>0</v>
      </c>
      <c r="G211" s="98">
        <v>0</v>
      </c>
      <c r="H211" s="98">
        <v>24.410682242723706</v>
      </c>
      <c r="I211" s="98">
        <f t="shared" si="6"/>
        <v>24.410682242723706</v>
      </c>
      <c r="J211" s="98">
        <f t="shared" si="7"/>
        <v>0</v>
      </c>
    </row>
    <row r="212" spans="1:10" x14ac:dyDescent="0.35">
      <c r="A212" s="96" t="s">
        <v>469</v>
      </c>
      <c r="B212" s="97" t="s">
        <v>459</v>
      </c>
      <c r="C212" s="98">
        <v>0</v>
      </c>
      <c r="D212" s="98">
        <v>33.678287579030496</v>
      </c>
      <c r="E212" s="98">
        <v>0</v>
      </c>
      <c r="F212" s="98">
        <v>0</v>
      </c>
      <c r="G212" s="98">
        <v>0</v>
      </c>
      <c r="H212" s="98">
        <v>33.678287579030496</v>
      </c>
      <c r="I212" s="98">
        <f t="shared" si="6"/>
        <v>33.678287579030496</v>
      </c>
      <c r="J212" s="98">
        <f t="shared" si="7"/>
        <v>0</v>
      </c>
    </row>
    <row r="213" spans="1:10" x14ac:dyDescent="0.35">
      <c r="A213" s="96" t="s">
        <v>470</v>
      </c>
      <c r="B213" s="97" t="s">
        <v>461</v>
      </c>
      <c r="C213" s="98">
        <v>0</v>
      </c>
      <c r="D213" s="98">
        <v>47.046042140522047</v>
      </c>
      <c r="E213" s="98">
        <v>0</v>
      </c>
      <c r="F213" s="98">
        <v>0</v>
      </c>
      <c r="G213" s="98">
        <v>0</v>
      </c>
      <c r="H213" s="98">
        <v>47.046042140522047</v>
      </c>
      <c r="I213" s="98">
        <f t="shared" si="6"/>
        <v>47.046042140522047</v>
      </c>
      <c r="J213" s="98">
        <f t="shared" si="7"/>
        <v>0</v>
      </c>
    </row>
    <row r="214" spans="1:10" x14ac:dyDescent="0.35">
      <c r="A214" s="96" t="s">
        <v>471</v>
      </c>
      <c r="B214" s="97" t="s">
        <v>463</v>
      </c>
      <c r="C214" s="98">
        <v>0</v>
      </c>
      <c r="D214" s="98">
        <v>65.116287437083741</v>
      </c>
      <c r="E214" s="98">
        <v>0</v>
      </c>
      <c r="F214" s="98">
        <v>0</v>
      </c>
      <c r="G214" s="98">
        <v>0</v>
      </c>
      <c r="H214" s="98">
        <v>65.116287437083741</v>
      </c>
      <c r="I214" s="98">
        <f t="shared" si="6"/>
        <v>65.116287437083741</v>
      </c>
      <c r="J214" s="98">
        <f t="shared" si="7"/>
        <v>0</v>
      </c>
    </row>
    <row r="215" spans="1:10" x14ac:dyDescent="0.35">
      <c r="A215" s="96" t="s">
        <v>472</v>
      </c>
      <c r="B215" s="97" t="s">
        <v>465</v>
      </c>
      <c r="C215" s="98">
        <v>0</v>
      </c>
      <c r="D215" s="98">
        <v>96.406343766393235</v>
      </c>
      <c r="E215" s="98">
        <v>0</v>
      </c>
      <c r="F215" s="98">
        <v>0</v>
      </c>
      <c r="G215" s="98">
        <v>0</v>
      </c>
      <c r="H215" s="98">
        <v>96.406343766393235</v>
      </c>
      <c r="I215" s="98">
        <f t="shared" si="6"/>
        <v>96.406343766393235</v>
      </c>
      <c r="J215" s="98">
        <f t="shared" si="7"/>
        <v>0</v>
      </c>
    </row>
    <row r="216" spans="1:10" x14ac:dyDescent="0.35">
      <c r="A216" s="96" t="s">
        <v>473</v>
      </c>
      <c r="B216" s="97" t="s">
        <v>474</v>
      </c>
      <c r="C216" s="98">
        <v>35.761622909060073</v>
      </c>
      <c r="D216" s="98">
        <v>11.587898581374231</v>
      </c>
      <c r="E216" s="98">
        <v>0</v>
      </c>
      <c r="F216" s="98">
        <v>0</v>
      </c>
      <c r="G216" s="98">
        <v>0</v>
      </c>
      <c r="H216" s="98">
        <v>47.349521490434306</v>
      </c>
      <c r="I216" s="98">
        <f t="shared" si="6"/>
        <v>47.349521490434306</v>
      </c>
      <c r="J216" s="98">
        <f t="shared" si="7"/>
        <v>0</v>
      </c>
    </row>
    <row r="217" spans="1:10" x14ac:dyDescent="0.35">
      <c r="A217" s="96" t="s">
        <v>475</v>
      </c>
      <c r="B217" s="97" t="s">
        <v>476</v>
      </c>
      <c r="C217" s="98">
        <v>26.056644286076835</v>
      </c>
      <c r="D217" s="98">
        <v>8.4431780997698205</v>
      </c>
      <c r="E217" s="98">
        <v>0</v>
      </c>
      <c r="F217" s="98">
        <v>0</v>
      </c>
      <c r="G217" s="98">
        <v>0</v>
      </c>
      <c r="H217" s="98">
        <v>34.499822385846656</v>
      </c>
      <c r="I217" s="98">
        <f t="shared" si="6"/>
        <v>34.499822385846656</v>
      </c>
      <c r="J217" s="98">
        <f t="shared" si="7"/>
        <v>0</v>
      </c>
    </row>
    <row r="218" spans="1:10" x14ac:dyDescent="0.35">
      <c r="A218" s="96" t="s">
        <v>477</v>
      </c>
      <c r="B218" s="97" t="s">
        <v>478</v>
      </c>
      <c r="C218" s="98">
        <v>50.454134142967838</v>
      </c>
      <c r="D218" s="98">
        <v>13.202357095841935</v>
      </c>
      <c r="E218" s="98">
        <v>0</v>
      </c>
      <c r="F218" s="98">
        <v>0</v>
      </c>
      <c r="G218" s="98">
        <v>0</v>
      </c>
      <c r="H218" s="98">
        <v>63.656491238809771</v>
      </c>
      <c r="I218" s="98">
        <f t="shared" si="6"/>
        <v>63.656491238809771</v>
      </c>
      <c r="J218" s="98">
        <f t="shared" si="7"/>
        <v>0</v>
      </c>
    </row>
    <row r="219" spans="1:10" x14ac:dyDescent="0.35">
      <c r="A219" s="96" t="s">
        <v>479</v>
      </c>
      <c r="B219" s="97" t="s">
        <v>480</v>
      </c>
      <c r="C219" s="98">
        <v>113.94259504784966</v>
      </c>
      <c r="D219" s="98">
        <v>32.119623397522858</v>
      </c>
      <c r="E219" s="98">
        <v>0</v>
      </c>
      <c r="F219" s="98">
        <v>0</v>
      </c>
      <c r="G219" s="98">
        <v>0</v>
      </c>
      <c r="H219" s="98">
        <v>146.06221844537254</v>
      </c>
      <c r="I219" s="98">
        <f t="shared" si="6"/>
        <v>146.06221844537254</v>
      </c>
      <c r="J219" s="98">
        <f t="shared" si="7"/>
        <v>0</v>
      </c>
    </row>
    <row r="220" spans="1:10" x14ac:dyDescent="0.35">
      <c r="A220" s="96" t="s">
        <v>481</v>
      </c>
      <c r="B220" s="97" t="s">
        <v>482</v>
      </c>
      <c r="C220" s="98">
        <v>204.77235240449437</v>
      </c>
      <c r="D220" s="98">
        <v>61.855487874963131</v>
      </c>
      <c r="E220" s="98">
        <v>0</v>
      </c>
      <c r="F220" s="98">
        <v>0</v>
      </c>
      <c r="G220" s="98">
        <v>0</v>
      </c>
      <c r="H220" s="98">
        <v>266.62784027945747</v>
      </c>
      <c r="I220" s="98">
        <f t="shared" si="6"/>
        <v>266.62784027945747</v>
      </c>
      <c r="J220" s="98">
        <f t="shared" si="7"/>
        <v>0</v>
      </c>
    </row>
    <row r="221" spans="1:10" x14ac:dyDescent="0.35">
      <c r="A221" s="96" t="s">
        <v>483</v>
      </c>
      <c r="B221" s="97" t="s">
        <v>484</v>
      </c>
      <c r="C221" s="98">
        <v>29.547174412662404</v>
      </c>
      <c r="D221" s="98">
        <v>9.5742204242460289</v>
      </c>
      <c r="E221" s="98">
        <v>0</v>
      </c>
      <c r="F221" s="98">
        <v>0</v>
      </c>
      <c r="G221" s="98">
        <v>0</v>
      </c>
      <c r="H221" s="98">
        <v>39.121394836908436</v>
      </c>
      <c r="I221" s="98">
        <f t="shared" si="6"/>
        <v>39.121394836908436</v>
      </c>
      <c r="J221" s="98">
        <f t="shared" si="7"/>
        <v>0</v>
      </c>
    </row>
    <row r="222" spans="1:10" x14ac:dyDescent="0.35">
      <c r="A222" s="96" t="s">
        <v>485</v>
      </c>
      <c r="B222" s="97" t="s">
        <v>486</v>
      </c>
      <c r="C222" s="98">
        <v>75.86194214368912</v>
      </c>
      <c r="D222" s="98">
        <v>24.581672201583373</v>
      </c>
      <c r="E222" s="98">
        <v>0</v>
      </c>
      <c r="F222" s="98">
        <v>0</v>
      </c>
      <c r="G222" s="98">
        <v>0</v>
      </c>
      <c r="H222" s="98">
        <v>100.44361434527249</v>
      </c>
      <c r="I222" s="98">
        <f t="shared" si="6"/>
        <v>100.44361434527249</v>
      </c>
      <c r="J222" s="98">
        <f t="shared" si="7"/>
        <v>0</v>
      </c>
    </row>
    <row r="223" spans="1:10" x14ac:dyDescent="0.35">
      <c r="A223" s="96" t="s">
        <v>487</v>
      </c>
      <c r="B223" s="97" t="s">
        <v>488</v>
      </c>
      <c r="C223" s="98">
        <v>38.836225380374927</v>
      </c>
      <c r="D223" s="98">
        <v>12.584167170924534</v>
      </c>
      <c r="E223" s="98">
        <v>0</v>
      </c>
      <c r="F223" s="98">
        <v>0</v>
      </c>
      <c r="G223" s="98">
        <v>0</v>
      </c>
      <c r="H223" s="98">
        <v>51.420392551299457</v>
      </c>
      <c r="I223" s="98">
        <f t="shared" si="6"/>
        <v>51.420392551299457</v>
      </c>
      <c r="J223" s="98">
        <f t="shared" si="7"/>
        <v>0</v>
      </c>
    </row>
    <row r="224" spans="1:10" x14ac:dyDescent="0.35">
      <c r="A224" s="96" t="s">
        <v>489</v>
      </c>
      <c r="B224" s="97" t="s">
        <v>490</v>
      </c>
      <c r="C224" s="98">
        <v>66.899108944816362</v>
      </c>
      <c r="D224" s="98">
        <v>21.677430345042826</v>
      </c>
      <c r="E224" s="98">
        <v>0</v>
      </c>
      <c r="F224" s="98">
        <v>0</v>
      </c>
      <c r="G224" s="98">
        <v>0</v>
      </c>
      <c r="H224" s="98">
        <v>88.576539289859184</v>
      </c>
      <c r="I224" s="98">
        <f t="shared" si="6"/>
        <v>88.576539289859184</v>
      </c>
      <c r="J224" s="98">
        <f t="shared" si="7"/>
        <v>0</v>
      </c>
    </row>
    <row r="225" spans="1:10" x14ac:dyDescent="0.35">
      <c r="A225" s="96" t="s">
        <v>491</v>
      </c>
      <c r="B225" s="97" t="s">
        <v>492</v>
      </c>
      <c r="C225" s="98">
        <v>84.75953178879395</v>
      </c>
      <c r="D225" s="98">
        <v>27.464773080096325</v>
      </c>
      <c r="E225" s="98">
        <v>0</v>
      </c>
      <c r="F225" s="98">
        <v>0</v>
      </c>
      <c r="G225" s="98">
        <v>0</v>
      </c>
      <c r="H225" s="98">
        <v>112.22430486889027</v>
      </c>
      <c r="I225" s="98">
        <f t="shared" si="6"/>
        <v>112.22430486889027</v>
      </c>
      <c r="J225" s="98">
        <f t="shared" si="7"/>
        <v>0</v>
      </c>
    </row>
    <row r="226" spans="1:10" x14ac:dyDescent="0.35">
      <c r="A226" s="96" t="s">
        <v>493</v>
      </c>
      <c r="B226" s="97" t="s">
        <v>494</v>
      </c>
      <c r="C226" s="98">
        <v>196.69300372194087</v>
      </c>
      <c r="D226" s="98">
        <v>63.734763508684992</v>
      </c>
      <c r="E226" s="98">
        <v>14.39718968454903</v>
      </c>
      <c r="F226" s="98">
        <v>0</v>
      </c>
      <c r="G226" s="98">
        <v>0</v>
      </c>
      <c r="H226" s="98">
        <v>274.82495691517488</v>
      </c>
      <c r="I226" s="98">
        <f t="shared" si="6"/>
        <v>260.42776723062588</v>
      </c>
      <c r="J226" s="98">
        <f t="shared" si="7"/>
        <v>14.39718968454903</v>
      </c>
    </row>
    <row r="227" spans="1:10" x14ac:dyDescent="0.35">
      <c r="A227" s="96" t="s">
        <v>495</v>
      </c>
      <c r="B227" s="97" t="s">
        <v>496</v>
      </c>
      <c r="C227" s="98">
        <v>28.266769669966294</v>
      </c>
      <c r="D227" s="98">
        <v>9.1593287304545221</v>
      </c>
      <c r="E227" s="98">
        <v>0</v>
      </c>
      <c r="F227" s="98">
        <v>0</v>
      </c>
      <c r="G227" s="98">
        <v>0</v>
      </c>
      <c r="H227" s="98">
        <v>37.426098400420813</v>
      </c>
      <c r="I227" s="98">
        <f t="shared" ref="I227:I247" si="8">C227+D227</f>
        <v>37.426098400420813</v>
      </c>
      <c r="J227" s="98">
        <f t="shared" ref="J227:J247" si="9">E227+F227</f>
        <v>0</v>
      </c>
    </row>
    <row r="228" spans="1:10" x14ac:dyDescent="0.35">
      <c r="A228" s="96" t="s">
        <v>497</v>
      </c>
      <c r="B228" s="97" t="s">
        <v>498</v>
      </c>
      <c r="C228" s="98">
        <v>17.216142750519001</v>
      </c>
      <c r="D228" s="98">
        <v>5.5785755770310157</v>
      </c>
      <c r="E228" s="98">
        <v>0</v>
      </c>
      <c r="F228" s="98">
        <v>0</v>
      </c>
      <c r="G228" s="98">
        <v>0</v>
      </c>
      <c r="H228" s="98">
        <v>22.794718327550015</v>
      </c>
      <c r="I228" s="98">
        <f t="shared" si="8"/>
        <v>22.794718327550015</v>
      </c>
      <c r="J228" s="98">
        <f t="shared" si="9"/>
        <v>0</v>
      </c>
    </row>
    <row r="229" spans="1:10" x14ac:dyDescent="0.35">
      <c r="A229" s="96" t="s">
        <v>499</v>
      </c>
      <c r="B229" s="97" t="s">
        <v>500</v>
      </c>
      <c r="C229" s="98">
        <v>14.174162056088122</v>
      </c>
      <c r="D229" s="98">
        <v>4.5928774764945048</v>
      </c>
      <c r="E229" s="98">
        <v>0</v>
      </c>
      <c r="F229" s="98">
        <v>0</v>
      </c>
      <c r="G229" s="98">
        <v>0</v>
      </c>
      <c r="H229" s="98">
        <v>18.767039532582626</v>
      </c>
      <c r="I229" s="98">
        <f t="shared" si="8"/>
        <v>18.767039532582626</v>
      </c>
      <c r="J229" s="98">
        <f t="shared" si="9"/>
        <v>0</v>
      </c>
    </row>
    <row r="230" spans="1:10" x14ac:dyDescent="0.35">
      <c r="A230" s="96" t="s">
        <v>501</v>
      </c>
      <c r="B230" s="97" t="s">
        <v>502</v>
      </c>
      <c r="C230" s="98">
        <v>140.91792069456079</v>
      </c>
      <c r="D230" s="98">
        <v>45.661869917346714</v>
      </c>
      <c r="E230" s="98">
        <v>0</v>
      </c>
      <c r="F230" s="98">
        <v>0</v>
      </c>
      <c r="G230" s="98">
        <v>0</v>
      </c>
      <c r="H230" s="98">
        <v>186.5797906119075</v>
      </c>
      <c r="I230" s="98">
        <f t="shared" si="8"/>
        <v>186.5797906119075</v>
      </c>
      <c r="J230" s="98">
        <f t="shared" si="9"/>
        <v>0</v>
      </c>
    </row>
    <row r="231" spans="1:10" x14ac:dyDescent="0.35">
      <c r="A231" s="96" t="s">
        <v>503</v>
      </c>
      <c r="B231" s="97" t="s">
        <v>504</v>
      </c>
      <c r="C231" s="98">
        <v>229.83520748527701</v>
      </c>
      <c r="D231" s="98">
        <v>50.782214600904354</v>
      </c>
      <c r="E231" s="98">
        <v>0</v>
      </c>
      <c r="F231" s="98">
        <v>0</v>
      </c>
      <c r="G231" s="98">
        <v>33.656235138897067</v>
      </c>
      <c r="H231" s="98">
        <v>314.27365722507841</v>
      </c>
      <c r="I231" s="98">
        <f t="shared" si="8"/>
        <v>280.61742208618136</v>
      </c>
      <c r="J231" s="98">
        <f t="shared" si="9"/>
        <v>0</v>
      </c>
    </row>
    <row r="232" spans="1:10" x14ac:dyDescent="0.35">
      <c r="A232" s="96" t="s">
        <v>505</v>
      </c>
      <c r="B232" s="97" t="s">
        <v>506</v>
      </c>
      <c r="C232" s="98">
        <v>18.463925716331129</v>
      </c>
      <c r="D232" s="98">
        <v>5.9828967818087255</v>
      </c>
      <c r="E232" s="98">
        <v>0</v>
      </c>
      <c r="F232" s="98">
        <v>0</v>
      </c>
      <c r="G232" s="98">
        <v>0</v>
      </c>
      <c r="H232" s="98">
        <v>24.446822498139856</v>
      </c>
      <c r="I232" s="98">
        <f t="shared" si="8"/>
        <v>24.446822498139856</v>
      </c>
      <c r="J232" s="98">
        <f t="shared" si="9"/>
        <v>0</v>
      </c>
    </row>
    <row r="233" spans="1:10" x14ac:dyDescent="0.35">
      <c r="A233" s="96" t="s">
        <v>507</v>
      </c>
      <c r="B233" s="97" t="s">
        <v>508</v>
      </c>
      <c r="C233" s="98">
        <v>22.615046824817234</v>
      </c>
      <c r="D233" s="98">
        <v>7.3279915088143079</v>
      </c>
      <c r="E233" s="98">
        <v>0</v>
      </c>
      <c r="F233" s="98">
        <v>0</v>
      </c>
      <c r="G233" s="98">
        <v>0</v>
      </c>
      <c r="H233" s="98">
        <v>29.943038333631542</v>
      </c>
      <c r="I233" s="98">
        <f t="shared" si="8"/>
        <v>29.943038333631542</v>
      </c>
      <c r="J233" s="98">
        <f t="shared" si="9"/>
        <v>0</v>
      </c>
    </row>
    <row r="234" spans="1:10" x14ac:dyDescent="0.35">
      <c r="A234" s="96" t="s">
        <v>509</v>
      </c>
      <c r="B234" s="97" t="s">
        <v>510</v>
      </c>
      <c r="C234" s="98">
        <v>33.8614044055684</v>
      </c>
      <c r="D234" s="98">
        <v>10.972167596320594</v>
      </c>
      <c r="E234" s="98">
        <v>0</v>
      </c>
      <c r="F234" s="98">
        <v>0</v>
      </c>
      <c r="G234" s="98">
        <v>0</v>
      </c>
      <c r="H234" s="98">
        <v>44.833572001888996</v>
      </c>
      <c r="I234" s="98">
        <f t="shared" si="8"/>
        <v>44.833572001888996</v>
      </c>
      <c r="J234" s="98">
        <f t="shared" si="9"/>
        <v>0</v>
      </c>
    </row>
    <row r="235" spans="1:10" x14ac:dyDescent="0.35">
      <c r="A235" s="96" t="s">
        <v>511</v>
      </c>
      <c r="B235" s="97" t="s">
        <v>512</v>
      </c>
      <c r="C235" s="98">
        <v>56.973933327866277</v>
      </c>
      <c r="D235" s="98">
        <v>18.461359062595299</v>
      </c>
      <c r="E235" s="98">
        <v>0</v>
      </c>
      <c r="F235" s="98">
        <v>0</v>
      </c>
      <c r="G235" s="98">
        <v>0</v>
      </c>
      <c r="H235" s="98">
        <v>75.435292390461569</v>
      </c>
      <c r="I235" s="98">
        <f t="shared" si="8"/>
        <v>75.435292390461569</v>
      </c>
      <c r="J235" s="98">
        <f t="shared" si="9"/>
        <v>0</v>
      </c>
    </row>
    <row r="236" spans="1:10" x14ac:dyDescent="0.35">
      <c r="A236" s="96" t="s">
        <v>513</v>
      </c>
      <c r="B236" s="97" t="s">
        <v>514</v>
      </c>
      <c r="C236" s="98">
        <v>18.463925716331129</v>
      </c>
      <c r="D236" s="98">
        <v>5.9828967818087255</v>
      </c>
      <c r="E236" s="98">
        <v>0</v>
      </c>
      <c r="F236" s="98">
        <v>0</v>
      </c>
      <c r="G236" s="98">
        <v>18.560874527960255</v>
      </c>
      <c r="H236" s="98">
        <v>43.007697026100111</v>
      </c>
      <c r="I236" s="98">
        <f t="shared" si="8"/>
        <v>24.446822498139856</v>
      </c>
      <c r="J236" s="98">
        <f t="shared" si="9"/>
        <v>0</v>
      </c>
    </row>
    <row r="237" spans="1:10" x14ac:dyDescent="0.35">
      <c r="A237" s="96" t="s">
        <v>515</v>
      </c>
      <c r="B237" s="97" t="s">
        <v>516</v>
      </c>
      <c r="C237" s="98">
        <v>22.615046824817234</v>
      </c>
      <c r="D237" s="98">
        <v>7.3279915088143079</v>
      </c>
      <c r="E237" s="98">
        <v>0</v>
      </c>
      <c r="F237" s="98">
        <v>0</v>
      </c>
      <c r="G237" s="98">
        <v>18.560874527960255</v>
      </c>
      <c r="H237" s="98">
        <v>48.5039128615918</v>
      </c>
      <c r="I237" s="98">
        <f t="shared" si="8"/>
        <v>29.943038333631542</v>
      </c>
      <c r="J237" s="98">
        <f t="shared" si="9"/>
        <v>0</v>
      </c>
    </row>
    <row r="238" spans="1:10" x14ac:dyDescent="0.35">
      <c r="A238" s="96" t="s">
        <v>517</v>
      </c>
      <c r="B238" s="97" t="s">
        <v>518</v>
      </c>
      <c r="C238" s="98">
        <v>56.973933327866277</v>
      </c>
      <c r="D238" s="98">
        <v>18.461359062595299</v>
      </c>
      <c r="E238" s="98">
        <v>0</v>
      </c>
      <c r="F238" s="98">
        <v>0</v>
      </c>
      <c r="G238" s="98">
        <v>18.560874527960255</v>
      </c>
      <c r="H238" s="98">
        <v>93.996166918421821</v>
      </c>
      <c r="I238" s="98">
        <f t="shared" si="8"/>
        <v>75.435292390461569</v>
      </c>
      <c r="J238" s="98">
        <f t="shared" si="9"/>
        <v>0</v>
      </c>
    </row>
    <row r="239" spans="1:10" x14ac:dyDescent="0.35">
      <c r="A239" s="96" t="s">
        <v>519</v>
      </c>
      <c r="B239" s="97" t="s">
        <v>520</v>
      </c>
      <c r="C239" s="98">
        <v>33.8614044055684</v>
      </c>
      <c r="D239" s="98">
        <v>10.972167596320594</v>
      </c>
      <c r="E239" s="98">
        <v>0</v>
      </c>
      <c r="F239" s="98">
        <v>0</v>
      </c>
      <c r="G239" s="98">
        <v>18.560874527960255</v>
      </c>
      <c r="H239" s="98">
        <v>63.394446529849247</v>
      </c>
      <c r="I239" s="98">
        <f t="shared" si="8"/>
        <v>44.833572001888996</v>
      </c>
      <c r="J239" s="98">
        <f t="shared" si="9"/>
        <v>0</v>
      </c>
    </row>
    <row r="240" spans="1:10" x14ac:dyDescent="0.35">
      <c r="A240" s="96" t="s">
        <v>521</v>
      </c>
      <c r="B240" s="97" t="s">
        <v>522</v>
      </c>
      <c r="C240" s="98">
        <v>18.463925716331129</v>
      </c>
      <c r="D240" s="98">
        <v>5.9828967818087255</v>
      </c>
      <c r="E240" s="98">
        <v>0</v>
      </c>
      <c r="F240" s="98">
        <v>0</v>
      </c>
      <c r="G240" s="98">
        <v>18.560874527960255</v>
      </c>
      <c r="H240" s="98">
        <v>43.007697026100111</v>
      </c>
      <c r="I240" s="98">
        <f t="shared" si="8"/>
        <v>24.446822498139856</v>
      </c>
      <c r="J240" s="98">
        <f t="shared" si="9"/>
        <v>0</v>
      </c>
    </row>
    <row r="241" spans="1:10" x14ac:dyDescent="0.35">
      <c r="A241" s="96" t="s">
        <v>523</v>
      </c>
      <c r="B241" s="97" t="s">
        <v>524</v>
      </c>
      <c r="C241" s="98">
        <v>22.615046824817234</v>
      </c>
      <c r="D241" s="98">
        <v>7.3279915088143079</v>
      </c>
      <c r="E241" s="98">
        <v>0</v>
      </c>
      <c r="F241" s="98">
        <v>0</v>
      </c>
      <c r="G241" s="98">
        <v>18.560874527960255</v>
      </c>
      <c r="H241" s="98">
        <v>48.5039128615918</v>
      </c>
      <c r="I241" s="98">
        <f t="shared" si="8"/>
        <v>29.943038333631542</v>
      </c>
      <c r="J241" s="98">
        <f t="shared" si="9"/>
        <v>0</v>
      </c>
    </row>
    <row r="242" spans="1:10" x14ac:dyDescent="0.35">
      <c r="A242" s="96" t="s">
        <v>525</v>
      </c>
      <c r="B242" s="97" t="s">
        <v>526</v>
      </c>
      <c r="C242" s="98">
        <v>33.8614044055684</v>
      </c>
      <c r="D242" s="98">
        <v>10.972167596320594</v>
      </c>
      <c r="E242" s="98">
        <v>0</v>
      </c>
      <c r="F242" s="98">
        <v>0</v>
      </c>
      <c r="G242" s="98">
        <v>18.560874527960255</v>
      </c>
      <c r="H242" s="98">
        <v>63.394446529849247</v>
      </c>
      <c r="I242" s="98">
        <f t="shared" si="8"/>
        <v>44.833572001888996</v>
      </c>
      <c r="J242" s="98">
        <f t="shared" si="9"/>
        <v>0</v>
      </c>
    </row>
    <row r="243" spans="1:10" x14ac:dyDescent="0.35">
      <c r="A243" s="96" t="s">
        <v>527</v>
      </c>
      <c r="B243" s="97" t="s">
        <v>528</v>
      </c>
      <c r="C243" s="98">
        <v>18.463925716331129</v>
      </c>
      <c r="D243" s="98">
        <v>5.9828967818087255</v>
      </c>
      <c r="E243" s="98">
        <v>0</v>
      </c>
      <c r="F243" s="98">
        <v>0</v>
      </c>
      <c r="G243" s="98">
        <v>18.560874527960255</v>
      </c>
      <c r="H243" s="98">
        <v>43.007697026100111</v>
      </c>
      <c r="I243" s="98">
        <f t="shared" si="8"/>
        <v>24.446822498139856</v>
      </c>
      <c r="J243" s="98">
        <f t="shared" si="9"/>
        <v>0</v>
      </c>
    </row>
    <row r="244" spans="1:10" x14ac:dyDescent="0.35">
      <c r="A244" s="96" t="s">
        <v>529</v>
      </c>
      <c r="B244" s="97" t="s">
        <v>530</v>
      </c>
      <c r="C244" s="98">
        <v>22.615046824817234</v>
      </c>
      <c r="D244" s="98">
        <v>7.3279915088143079</v>
      </c>
      <c r="E244" s="98">
        <v>0</v>
      </c>
      <c r="F244" s="98">
        <v>0</v>
      </c>
      <c r="G244" s="98">
        <v>18.560874527960255</v>
      </c>
      <c r="H244" s="98">
        <v>48.5039128615918</v>
      </c>
      <c r="I244" s="98">
        <f t="shared" si="8"/>
        <v>29.943038333631542</v>
      </c>
      <c r="J244" s="98">
        <f t="shared" si="9"/>
        <v>0</v>
      </c>
    </row>
    <row r="245" spans="1:10" x14ac:dyDescent="0.35">
      <c r="A245" s="96" t="s">
        <v>531</v>
      </c>
      <c r="B245" s="97" t="s">
        <v>532</v>
      </c>
      <c r="C245" s="98">
        <v>33.8614044055684</v>
      </c>
      <c r="D245" s="98">
        <v>10.972167596320594</v>
      </c>
      <c r="E245" s="98">
        <v>0</v>
      </c>
      <c r="F245" s="98">
        <v>0</v>
      </c>
      <c r="G245" s="98">
        <v>18.560874527960255</v>
      </c>
      <c r="H245" s="98">
        <v>63.394446529849247</v>
      </c>
      <c r="I245" s="98">
        <f t="shared" si="8"/>
        <v>44.833572001888996</v>
      </c>
      <c r="J245" s="98">
        <f t="shared" si="9"/>
        <v>0</v>
      </c>
    </row>
    <row r="246" spans="1:10" x14ac:dyDescent="0.35">
      <c r="A246" s="96" t="s">
        <v>533</v>
      </c>
      <c r="B246" s="97" t="s">
        <v>534</v>
      </c>
      <c r="C246" s="98">
        <v>18.463925716331129</v>
      </c>
      <c r="D246" s="98">
        <v>5.9828967818087255</v>
      </c>
      <c r="E246" s="98">
        <v>0</v>
      </c>
      <c r="F246" s="98">
        <v>0</v>
      </c>
      <c r="G246" s="98">
        <v>18.560874527960255</v>
      </c>
      <c r="H246" s="98">
        <v>43.007697026100111</v>
      </c>
      <c r="I246" s="98">
        <f t="shared" si="8"/>
        <v>24.446822498139856</v>
      </c>
      <c r="J246" s="98">
        <f t="shared" si="9"/>
        <v>0</v>
      </c>
    </row>
    <row r="247" spans="1:10" x14ac:dyDescent="0.35">
      <c r="A247" s="96" t="s">
        <v>535</v>
      </c>
      <c r="B247" s="97" t="s">
        <v>536</v>
      </c>
      <c r="C247" s="98">
        <v>22.615046824817234</v>
      </c>
      <c r="D247" s="98">
        <v>7.3279915088143079</v>
      </c>
      <c r="E247" s="98">
        <v>0</v>
      </c>
      <c r="F247" s="98">
        <v>0</v>
      </c>
      <c r="G247" s="98">
        <v>18.560874527960255</v>
      </c>
      <c r="H247" s="98">
        <v>48.5039128615918</v>
      </c>
      <c r="I247" s="98">
        <f t="shared" si="8"/>
        <v>29.943038333631542</v>
      </c>
      <c r="J247" s="98">
        <f t="shared" si="9"/>
        <v>0</v>
      </c>
    </row>
    <row r="248" spans="1:10" x14ac:dyDescent="0.35">
      <c r="A248" s="96" t="s">
        <v>537</v>
      </c>
      <c r="B248" s="97" t="s">
        <v>538</v>
      </c>
      <c r="C248" s="98">
        <v>33.8614044055684</v>
      </c>
      <c r="D248" s="98">
        <v>10.972167596320594</v>
      </c>
      <c r="E248" s="98">
        <v>0</v>
      </c>
      <c r="F248" s="98">
        <v>0</v>
      </c>
      <c r="G248" s="98">
        <v>18.560874527960255</v>
      </c>
      <c r="H248" s="98">
        <v>63.394446529849247</v>
      </c>
      <c r="I248" s="98">
        <f t="shared" ref="I248:I283" si="10">C248+D248</f>
        <v>44.833572001888996</v>
      </c>
      <c r="J248" s="98">
        <f t="shared" ref="J248:J283" si="11">E248+F248</f>
        <v>0</v>
      </c>
    </row>
    <row r="249" spans="1:10" x14ac:dyDescent="0.35">
      <c r="A249" s="96" t="s">
        <v>539</v>
      </c>
      <c r="B249" s="97" t="s">
        <v>540</v>
      </c>
      <c r="C249" s="98">
        <v>0</v>
      </c>
      <c r="D249" s="98">
        <v>0</v>
      </c>
      <c r="E249" s="98">
        <v>9.5280667939839994</v>
      </c>
      <c r="F249" s="98">
        <v>0</v>
      </c>
      <c r="G249" s="98">
        <v>0</v>
      </c>
      <c r="H249" s="98">
        <v>9.5280667939839994</v>
      </c>
      <c r="I249" s="98">
        <f t="shared" si="10"/>
        <v>0</v>
      </c>
      <c r="J249" s="98">
        <f t="shared" si="11"/>
        <v>9.5280667939839994</v>
      </c>
    </row>
    <row r="250" spans="1:10" x14ac:dyDescent="0.35">
      <c r="A250" s="96" t="s">
        <v>541</v>
      </c>
      <c r="B250" s="97" t="s">
        <v>542</v>
      </c>
      <c r="C250" s="98">
        <v>94.656807922315835</v>
      </c>
      <c r="D250" s="98">
        <v>35.501708702939155</v>
      </c>
      <c r="E250" s="98">
        <v>37.271075057404268</v>
      </c>
      <c r="F250" s="98">
        <v>2.8968874735801688</v>
      </c>
      <c r="G250" s="98">
        <v>0</v>
      </c>
      <c r="H250" s="98">
        <v>170.32647915623943</v>
      </c>
      <c r="I250" s="98">
        <f t="shared" si="10"/>
        <v>130.158516625255</v>
      </c>
      <c r="J250" s="98">
        <f t="shared" si="11"/>
        <v>40.16796253098444</v>
      </c>
    </row>
    <row r="251" spans="1:10" x14ac:dyDescent="0.35">
      <c r="A251" s="97" t="s">
        <v>543</v>
      </c>
      <c r="B251" s="97" t="s">
        <v>544</v>
      </c>
      <c r="C251" s="98">
        <v>203.84699964035977</v>
      </c>
      <c r="D251" s="98">
        <v>50.568287518332838</v>
      </c>
      <c r="E251" s="98">
        <v>36.702051010726336</v>
      </c>
      <c r="F251" s="98">
        <v>4.1987275932862369</v>
      </c>
      <c r="G251" s="97">
        <v>0</v>
      </c>
      <c r="H251" s="98">
        <v>295.31606576270519</v>
      </c>
      <c r="I251" s="98">
        <f t="shared" si="10"/>
        <v>254.41528715869259</v>
      </c>
      <c r="J251" s="98">
        <f t="shared" si="11"/>
        <v>40.900778604012572</v>
      </c>
    </row>
    <row r="252" spans="1:10" x14ac:dyDescent="0.35">
      <c r="A252" s="97" t="s">
        <v>545</v>
      </c>
      <c r="B252" s="97" t="s">
        <v>546</v>
      </c>
      <c r="C252" s="98">
        <v>183.80339237427242</v>
      </c>
      <c r="D252" s="98">
        <v>47.766861437039218</v>
      </c>
      <c r="E252" s="98">
        <v>36.595359001974224</v>
      </c>
      <c r="F252" s="98">
        <v>4.1987275932862369</v>
      </c>
      <c r="G252" s="97">
        <v>0</v>
      </c>
      <c r="H252" s="98">
        <v>272.36434040657213</v>
      </c>
      <c r="I252" s="98">
        <f t="shared" si="10"/>
        <v>231.57025381131163</v>
      </c>
      <c r="J252" s="98">
        <f t="shared" si="11"/>
        <v>40.79408659526046</v>
      </c>
    </row>
    <row r="253" spans="1:10" x14ac:dyDescent="0.35">
      <c r="A253" s="97" t="s">
        <v>547</v>
      </c>
      <c r="B253" s="97" t="s">
        <v>548</v>
      </c>
      <c r="C253" s="98">
        <v>249.82583818783027</v>
      </c>
      <c r="D253" s="98">
        <v>56.28319672417183</v>
      </c>
      <c r="E253" s="98">
        <v>37.792680433525703</v>
      </c>
      <c r="F253" s="98">
        <v>4.1987275932862369</v>
      </c>
      <c r="G253" s="97">
        <v>0</v>
      </c>
      <c r="H253" s="98">
        <v>348.10044293881407</v>
      </c>
      <c r="I253" s="98">
        <f t="shared" si="10"/>
        <v>306.10903491200213</v>
      </c>
      <c r="J253" s="98">
        <f t="shared" si="11"/>
        <v>41.991408026811939</v>
      </c>
    </row>
    <row r="254" spans="1:10" x14ac:dyDescent="0.35">
      <c r="A254" s="97" t="s">
        <v>549</v>
      </c>
      <c r="B254" s="97" t="s">
        <v>550</v>
      </c>
      <c r="C254" s="98">
        <v>339.42504331199041</v>
      </c>
      <c r="D254" s="98">
        <v>67.468527041482346</v>
      </c>
      <c r="E254" s="98">
        <v>38.930728526881559</v>
      </c>
      <c r="F254" s="98">
        <v>5.2894585043913196</v>
      </c>
      <c r="G254" s="97">
        <v>0</v>
      </c>
      <c r="H254" s="98">
        <v>451.11375738474567</v>
      </c>
      <c r="I254" s="98">
        <f t="shared" si="10"/>
        <v>406.89357035347274</v>
      </c>
      <c r="J254" s="98">
        <f t="shared" si="11"/>
        <v>44.220187031272879</v>
      </c>
    </row>
    <row r="255" spans="1:10" x14ac:dyDescent="0.35">
      <c r="A255" s="97" t="s">
        <v>551</v>
      </c>
      <c r="B255" s="97" t="s">
        <v>697</v>
      </c>
      <c r="C255" s="98">
        <v>97.793693605659783</v>
      </c>
      <c r="D255" s="98">
        <v>32.355728698542073</v>
      </c>
      <c r="E255" s="98">
        <v>29.866093257573088</v>
      </c>
      <c r="F255" s="98">
        <v>5.6413071853929599</v>
      </c>
      <c r="G255" s="97">
        <v>0</v>
      </c>
      <c r="H255" s="98">
        <v>165.65682274716789</v>
      </c>
      <c r="I255" s="98">
        <f t="shared" si="10"/>
        <v>130.14942230420186</v>
      </c>
      <c r="J255" s="98">
        <f t="shared" si="11"/>
        <v>35.507400442966045</v>
      </c>
    </row>
    <row r="256" spans="1:10" x14ac:dyDescent="0.35">
      <c r="A256" s="97" t="s">
        <v>552</v>
      </c>
      <c r="B256" s="97" t="s">
        <v>698</v>
      </c>
      <c r="C256" s="98">
        <v>117.90278644665044</v>
      </c>
      <c r="D256" s="98">
        <v>39.0089629547358</v>
      </c>
      <c r="E256" s="98">
        <v>31.615571523707075</v>
      </c>
      <c r="F256" s="98">
        <v>5.6413071853929599</v>
      </c>
      <c r="G256" s="97">
        <v>0</v>
      </c>
      <c r="H256" s="98">
        <v>194.16862811048625</v>
      </c>
      <c r="I256" s="98">
        <f t="shared" si="10"/>
        <v>156.91174940138623</v>
      </c>
      <c r="J256" s="98">
        <f t="shared" si="11"/>
        <v>37.256878709100036</v>
      </c>
    </row>
    <row r="257" spans="1:10" x14ac:dyDescent="0.35">
      <c r="A257" s="97" t="s">
        <v>553</v>
      </c>
      <c r="B257" s="97" t="s">
        <v>699</v>
      </c>
      <c r="C257" s="98">
        <v>128.55707774135075</v>
      </c>
      <c r="D257" s="98">
        <v>42.534009876438432</v>
      </c>
      <c r="E257" s="98">
        <v>32.277318431340738</v>
      </c>
      <c r="F257" s="98">
        <v>5.6413071853929599</v>
      </c>
      <c r="G257" s="97">
        <v>0</v>
      </c>
      <c r="H257" s="98">
        <v>209.00971323452288</v>
      </c>
      <c r="I257" s="98">
        <f t="shared" si="10"/>
        <v>171.09108761778919</v>
      </c>
      <c r="J257" s="98">
        <f t="shared" si="11"/>
        <v>37.918625616733699</v>
      </c>
    </row>
    <row r="258" spans="1:10" x14ac:dyDescent="0.35">
      <c r="A258" s="97" t="s">
        <v>554</v>
      </c>
      <c r="B258" s="97" t="s">
        <v>700</v>
      </c>
      <c r="C258" s="98">
        <v>162.19570936220094</v>
      </c>
      <c r="D258" s="98">
        <v>53.663586829562504</v>
      </c>
      <c r="E258" s="98">
        <v>32.566604865524226</v>
      </c>
      <c r="F258" s="98">
        <v>5.6413071853929599</v>
      </c>
      <c r="G258" s="97">
        <v>0</v>
      </c>
      <c r="H258" s="98">
        <v>254.06720824268064</v>
      </c>
      <c r="I258" s="98">
        <f t="shared" si="10"/>
        <v>215.85929619176346</v>
      </c>
      <c r="J258" s="98">
        <f t="shared" si="11"/>
        <v>38.207912050917187</v>
      </c>
    </row>
    <row r="259" spans="1:10" x14ac:dyDescent="0.35">
      <c r="A259" s="97" t="s">
        <v>555</v>
      </c>
      <c r="B259" s="97" t="s">
        <v>701</v>
      </c>
      <c r="C259" s="98">
        <v>216.3397258156545</v>
      </c>
      <c r="D259" s="98">
        <v>71.5775140208344</v>
      </c>
      <c r="E259" s="98">
        <v>37.237132587701836</v>
      </c>
      <c r="F259" s="98">
        <v>5.6413071853929599</v>
      </c>
      <c r="G259" s="97">
        <v>0</v>
      </c>
      <c r="H259" s="98">
        <v>330.79567960958366</v>
      </c>
      <c r="I259" s="98">
        <f t="shared" si="10"/>
        <v>287.91723983648887</v>
      </c>
      <c r="J259" s="98">
        <f t="shared" si="11"/>
        <v>42.878439773094797</v>
      </c>
    </row>
    <row r="260" spans="1:10" x14ac:dyDescent="0.35">
      <c r="A260" s="97" t="s">
        <v>556</v>
      </c>
      <c r="B260" s="97" t="s">
        <v>557</v>
      </c>
      <c r="C260" s="98">
        <v>81.901047544943125</v>
      </c>
      <c r="D260" s="98">
        <v>27.514715597757149</v>
      </c>
      <c r="E260" s="98">
        <v>29.86190778295208</v>
      </c>
      <c r="F260" s="98">
        <v>2.2635598477772172</v>
      </c>
      <c r="G260" s="97">
        <v>0</v>
      </c>
      <c r="H260" s="98">
        <v>141.54123077342959</v>
      </c>
      <c r="I260" s="98">
        <f t="shared" si="10"/>
        <v>109.41576314270027</v>
      </c>
      <c r="J260" s="98">
        <f t="shared" si="11"/>
        <v>32.125467630729297</v>
      </c>
    </row>
    <row r="261" spans="1:10" x14ac:dyDescent="0.35">
      <c r="A261" s="97" t="s">
        <v>558</v>
      </c>
      <c r="B261" s="97" t="s">
        <v>559</v>
      </c>
      <c r="C261" s="98">
        <v>108.46128237085914</v>
      </c>
      <c r="D261" s="98">
        <v>30.612207619513416</v>
      </c>
      <c r="E261" s="98">
        <v>29.86190778295208</v>
      </c>
      <c r="F261" s="98">
        <v>2.2635598477772172</v>
      </c>
      <c r="G261" s="97">
        <v>0</v>
      </c>
      <c r="H261" s="98">
        <v>171.19895762110187</v>
      </c>
      <c r="I261" s="98">
        <f t="shared" si="10"/>
        <v>139.07348999037256</v>
      </c>
      <c r="J261" s="98">
        <f t="shared" si="11"/>
        <v>32.125467630729297</v>
      </c>
    </row>
    <row r="262" spans="1:10" x14ac:dyDescent="0.35">
      <c r="A262" s="97" t="s">
        <v>560</v>
      </c>
      <c r="B262" s="97" t="s">
        <v>561</v>
      </c>
      <c r="C262" s="98">
        <v>136.86952596040874</v>
      </c>
      <c r="D262" s="98">
        <v>33.456156618833127</v>
      </c>
      <c r="E262" s="98">
        <v>27.277590237623158</v>
      </c>
      <c r="F262" s="98">
        <v>8.7610321569408338</v>
      </c>
      <c r="G262" s="97">
        <v>0</v>
      </c>
      <c r="H262" s="98">
        <v>206.36430497380584</v>
      </c>
      <c r="I262" s="98">
        <f t="shared" si="10"/>
        <v>170.32568257924186</v>
      </c>
      <c r="J262" s="98">
        <f t="shared" si="11"/>
        <v>36.038622394563994</v>
      </c>
    </row>
    <row r="263" spans="1:10" x14ac:dyDescent="0.35">
      <c r="A263" s="97" t="s">
        <v>562</v>
      </c>
      <c r="B263" s="97" t="s">
        <v>563</v>
      </c>
      <c r="C263" s="98">
        <v>115.17733864972081</v>
      </c>
      <c r="D263" s="98">
        <v>32.173517959110342</v>
      </c>
      <c r="E263" s="98">
        <v>27.277590237623158</v>
      </c>
      <c r="F263" s="98">
        <v>5.8055032365270574</v>
      </c>
      <c r="G263" s="97">
        <v>0</v>
      </c>
      <c r="H263" s="98">
        <v>180.43395008298137</v>
      </c>
      <c r="I263" s="98">
        <f t="shared" si="10"/>
        <v>147.35085660883115</v>
      </c>
      <c r="J263" s="98">
        <f t="shared" si="11"/>
        <v>33.083093474150218</v>
      </c>
    </row>
    <row r="264" spans="1:10" x14ac:dyDescent="0.35">
      <c r="A264" s="97" t="s">
        <v>564</v>
      </c>
      <c r="B264" s="97" t="s">
        <v>565</v>
      </c>
      <c r="C264" s="98">
        <v>153.23496302678319</v>
      </c>
      <c r="D264" s="98">
        <v>34.332973633294365</v>
      </c>
      <c r="E264" s="98">
        <v>27.277590237623158</v>
      </c>
      <c r="F264" s="98">
        <v>8.7610321569408338</v>
      </c>
      <c r="G264" s="97">
        <v>0</v>
      </c>
      <c r="H264" s="98">
        <v>223.60655905464156</v>
      </c>
      <c r="I264" s="98">
        <f t="shared" si="10"/>
        <v>187.56793666007755</v>
      </c>
      <c r="J264" s="98">
        <f t="shared" si="11"/>
        <v>36.038622394563994</v>
      </c>
    </row>
    <row r="265" spans="1:10" x14ac:dyDescent="0.35">
      <c r="A265" s="97" t="s">
        <v>566</v>
      </c>
      <c r="B265" s="97" t="s">
        <v>567</v>
      </c>
      <c r="C265" s="98">
        <v>162.80314263345056</v>
      </c>
      <c r="D265" s="98">
        <v>37.073113445623861</v>
      </c>
      <c r="E265" s="98">
        <v>36.737615013643705</v>
      </c>
      <c r="F265" s="98">
        <v>8.7610321569408338</v>
      </c>
      <c r="G265" s="97">
        <v>0</v>
      </c>
      <c r="H265" s="98">
        <v>245.37490324965898</v>
      </c>
      <c r="I265" s="98">
        <f t="shared" si="10"/>
        <v>199.87625607907444</v>
      </c>
      <c r="J265" s="98">
        <f t="shared" si="11"/>
        <v>45.49864717058454</v>
      </c>
    </row>
    <row r="266" spans="1:10" x14ac:dyDescent="0.35">
      <c r="A266" s="97" t="s">
        <v>568</v>
      </c>
      <c r="B266" s="97" t="s">
        <v>569</v>
      </c>
      <c r="C266" s="98">
        <v>101.46077157690912</v>
      </c>
      <c r="D266" s="98">
        <v>31.515135041780336</v>
      </c>
      <c r="E266" s="98">
        <v>29.86190778295208</v>
      </c>
      <c r="F266" s="98">
        <v>3.2487361545818088</v>
      </c>
      <c r="G266" s="97">
        <v>0</v>
      </c>
      <c r="H266" s="98">
        <v>166.08655055622336</v>
      </c>
      <c r="I266" s="98">
        <f t="shared" si="10"/>
        <v>132.97590661868946</v>
      </c>
      <c r="J266" s="98">
        <f t="shared" si="11"/>
        <v>33.110643937533887</v>
      </c>
    </row>
    <row r="267" spans="1:10" x14ac:dyDescent="0.35">
      <c r="A267" s="97" t="s">
        <v>570</v>
      </c>
      <c r="B267" s="97" t="s">
        <v>571</v>
      </c>
      <c r="C267" s="98">
        <v>128.27259762055922</v>
      </c>
      <c r="D267" s="98">
        <v>35.662571590438461</v>
      </c>
      <c r="E267" s="98">
        <v>29.86190778295208</v>
      </c>
      <c r="F267" s="98">
        <v>3.2487361545818088</v>
      </c>
      <c r="G267" s="97">
        <v>0</v>
      </c>
      <c r="H267" s="98">
        <v>197.04581314853158</v>
      </c>
      <c r="I267" s="98">
        <f t="shared" si="10"/>
        <v>163.93516921099769</v>
      </c>
      <c r="J267" s="98">
        <f t="shared" si="11"/>
        <v>33.110643937533887</v>
      </c>
    </row>
    <row r="268" spans="1:10" x14ac:dyDescent="0.35">
      <c r="A268" s="97" t="s">
        <v>572</v>
      </c>
      <c r="B268" s="97" t="s">
        <v>573</v>
      </c>
      <c r="C268" s="98">
        <v>121.72434888962177</v>
      </c>
      <c r="D268" s="98">
        <v>36.793289297208922</v>
      </c>
      <c r="E268" s="98">
        <v>29.565541091973994</v>
      </c>
      <c r="F268" s="98">
        <v>8.7610321569408338</v>
      </c>
      <c r="G268" s="97">
        <v>0</v>
      </c>
      <c r="H268" s="98">
        <v>196.84421143574551</v>
      </c>
      <c r="I268" s="98">
        <f t="shared" si="10"/>
        <v>158.51763818683068</v>
      </c>
      <c r="J268" s="98">
        <f t="shared" si="11"/>
        <v>38.326573248914826</v>
      </c>
    </row>
    <row r="269" spans="1:10" x14ac:dyDescent="0.35">
      <c r="A269" s="97" t="s">
        <v>574</v>
      </c>
      <c r="B269" s="97" t="s">
        <v>575</v>
      </c>
      <c r="C269" s="98">
        <v>188.82180047379543</v>
      </c>
      <c r="D269" s="98">
        <v>44.06372248661787</v>
      </c>
      <c r="E269" s="98">
        <v>35.812950937792074</v>
      </c>
      <c r="F269" s="98">
        <v>8.7610321569408338</v>
      </c>
      <c r="G269" s="97">
        <v>0</v>
      </c>
      <c r="H269" s="98">
        <v>277.45950605514622</v>
      </c>
      <c r="I269" s="98">
        <f t="shared" si="10"/>
        <v>232.88552296041331</v>
      </c>
      <c r="J269" s="98">
        <f t="shared" si="11"/>
        <v>44.57398309473291</v>
      </c>
    </row>
    <row r="270" spans="1:10" x14ac:dyDescent="0.35">
      <c r="A270" s="97" t="s">
        <v>576</v>
      </c>
      <c r="B270" s="97" t="s">
        <v>577</v>
      </c>
      <c r="C270" s="98">
        <v>208.35850756089897</v>
      </c>
      <c r="D270" s="98">
        <v>45.875344046561963</v>
      </c>
      <c r="E270" s="98">
        <v>35.812950937792074</v>
      </c>
      <c r="F270" s="98">
        <v>8.7610321569408338</v>
      </c>
      <c r="G270" s="97">
        <v>0</v>
      </c>
      <c r="H270" s="98">
        <v>298.80783470219382</v>
      </c>
      <c r="I270" s="98">
        <f t="shared" si="10"/>
        <v>254.23385160746093</v>
      </c>
      <c r="J270" s="98">
        <f t="shared" si="11"/>
        <v>44.57398309473291</v>
      </c>
    </row>
    <row r="271" spans="1:10" x14ac:dyDescent="0.35">
      <c r="A271" s="97" t="s">
        <v>578</v>
      </c>
      <c r="B271" s="97" t="s">
        <v>579</v>
      </c>
      <c r="C271" s="98">
        <v>247.34847152869747</v>
      </c>
      <c r="D271" s="98">
        <v>55.500569790449283</v>
      </c>
      <c r="E271" s="98">
        <v>29.86190778295208</v>
      </c>
      <c r="F271" s="98">
        <v>8.2098025567049326</v>
      </c>
      <c r="G271" s="97">
        <v>0</v>
      </c>
      <c r="H271" s="98">
        <v>340.92075165880374</v>
      </c>
      <c r="I271" s="98">
        <f t="shared" si="10"/>
        <v>302.84904131914675</v>
      </c>
      <c r="J271" s="98">
        <f t="shared" si="11"/>
        <v>38.071710339657017</v>
      </c>
    </row>
    <row r="272" spans="1:10" x14ac:dyDescent="0.35">
      <c r="A272" s="97" t="s">
        <v>580</v>
      </c>
      <c r="B272" s="97" t="s">
        <v>581</v>
      </c>
      <c r="C272" s="98">
        <v>282.02847189272495</v>
      </c>
      <c r="D272" s="98">
        <v>64.883959646400925</v>
      </c>
      <c r="E272" s="98">
        <v>28.024434298887936</v>
      </c>
      <c r="F272" s="98">
        <v>8.2098025567049326</v>
      </c>
      <c r="G272" s="97">
        <v>0</v>
      </c>
      <c r="H272" s="98">
        <v>383.14666839471869</v>
      </c>
      <c r="I272" s="98">
        <f t="shared" si="10"/>
        <v>346.91243153912586</v>
      </c>
      <c r="J272" s="98">
        <f t="shared" si="11"/>
        <v>36.234236855592869</v>
      </c>
    </row>
    <row r="273" spans="1:10" x14ac:dyDescent="0.35">
      <c r="A273" s="97" t="s">
        <v>582</v>
      </c>
      <c r="B273" s="97" t="s">
        <v>583</v>
      </c>
      <c r="C273" s="98">
        <v>140.43724056522191</v>
      </c>
      <c r="D273" s="98">
        <v>44.816230796243019</v>
      </c>
      <c r="E273" s="98">
        <v>29.86190778295208</v>
      </c>
      <c r="F273" s="98">
        <v>8.2098025567049326</v>
      </c>
      <c r="G273" s="97">
        <v>0</v>
      </c>
      <c r="H273" s="98">
        <v>223.32518170112195</v>
      </c>
      <c r="I273" s="98">
        <f t="shared" si="10"/>
        <v>185.25347136146493</v>
      </c>
      <c r="J273" s="98">
        <f t="shared" si="11"/>
        <v>38.071710339657017</v>
      </c>
    </row>
    <row r="274" spans="1:10" x14ac:dyDescent="0.35">
      <c r="A274" s="97" t="s">
        <v>584</v>
      </c>
      <c r="B274" s="97" t="s">
        <v>585</v>
      </c>
      <c r="C274" s="98">
        <v>93.376572872673151</v>
      </c>
      <c r="D274" s="98">
        <v>34.182486983470852</v>
      </c>
      <c r="E274" s="98">
        <v>29.86190778295208</v>
      </c>
      <c r="F274" s="98">
        <v>8.2098025567049326</v>
      </c>
      <c r="G274" s="97">
        <v>0</v>
      </c>
      <c r="H274" s="98">
        <v>165.63077019580103</v>
      </c>
      <c r="I274" s="98">
        <f t="shared" si="10"/>
        <v>127.559059856144</v>
      </c>
      <c r="J274" s="98">
        <f t="shared" si="11"/>
        <v>38.071710339657017</v>
      </c>
    </row>
    <row r="275" spans="1:10" x14ac:dyDescent="0.35">
      <c r="A275" s="97" t="s">
        <v>586</v>
      </c>
      <c r="B275" s="97" t="s">
        <v>587</v>
      </c>
      <c r="C275" s="98">
        <v>126.10399385169096</v>
      </c>
      <c r="D275" s="98">
        <v>37.254941863760486</v>
      </c>
      <c r="E275" s="98">
        <v>29.86190778295208</v>
      </c>
      <c r="F275" s="98">
        <v>8.2098025567049326</v>
      </c>
      <c r="G275" s="97">
        <v>0</v>
      </c>
      <c r="H275" s="98">
        <v>201.43064605510847</v>
      </c>
      <c r="I275" s="98">
        <f t="shared" si="10"/>
        <v>163.35893571545145</v>
      </c>
      <c r="J275" s="98">
        <f t="shared" si="11"/>
        <v>38.071710339657017</v>
      </c>
    </row>
    <row r="276" spans="1:10" x14ac:dyDescent="0.35">
      <c r="A276" s="97" t="s">
        <v>588</v>
      </c>
      <c r="B276" s="97" t="s">
        <v>589</v>
      </c>
      <c r="C276" s="98">
        <v>170.04959185942869</v>
      </c>
      <c r="D276" s="98">
        <v>43.274118564257726</v>
      </c>
      <c r="E276" s="98">
        <v>30.39536782671264</v>
      </c>
      <c r="F276" s="98">
        <v>8.2098025567049326</v>
      </c>
      <c r="G276" s="97">
        <v>0</v>
      </c>
      <c r="H276" s="98">
        <v>251.92888080710398</v>
      </c>
      <c r="I276" s="98">
        <f t="shared" si="10"/>
        <v>213.32371042368641</v>
      </c>
      <c r="J276" s="98">
        <f t="shared" si="11"/>
        <v>38.605170383417573</v>
      </c>
    </row>
    <row r="277" spans="1:10" x14ac:dyDescent="0.35">
      <c r="A277" s="97" t="s">
        <v>590</v>
      </c>
      <c r="B277" s="97" t="s">
        <v>591</v>
      </c>
      <c r="C277" s="98">
        <v>190.16437350218484</v>
      </c>
      <c r="D277" s="98">
        <v>46.237215869309935</v>
      </c>
      <c r="E277" s="98">
        <v>36.737615013643705</v>
      </c>
      <c r="F277" s="98">
        <v>8.2098025567049326</v>
      </c>
      <c r="G277" s="97">
        <v>0</v>
      </c>
      <c r="H277" s="98">
        <v>281.34900694184336</v>
      </c>
      <c r="I277" s="98">
        <f t="shared" si="10"/>
        <v>236.40158937149477</v>
      </c>
      <c r="J277" s="98">
        <f t="shared" si="11"/>
        <v>44.947417570348634</v>
      </c>
    </row>
    <row r="278" spans="1:10" x14ac:dyDescent="0.35">
      <c r="A278" s="97" t="s">
        <v>592</v>
      </c>
      <c r="B278" s="97" t="s">
        <v>593</v>
      </c>
      <c r="C278" s="98">
        <v>156.42054000092523</v>
      </c>
      <c r="D278" s="98">
        <v>41.338466730288964</v>
      </c>
      <c r="E278" s="98">
        <v>34.634101200255998</v>
      </c>
      <c r="F278" s="98">
        <v>3.6123131249501683</v>
      </c>
      <c r="G278" s="97">
        <v>0</v>
      </c>
      <c r="H278" s="98">
        <v>236.00542105642035</v>
      </c>
      <c r="I278" s="98">
        <f t="shared" si="10"/>
        <v>197.75900673121419</v>
      </c>
      <c r="J278" s="98">
        <f t="shared" si="11"/>
        <v>38.246414325206167</v>
      </c>
    </row>
    <row r="279" spans="1:10" x14ac:dyDescent="0.35">
      <c r="A279" s="97" t="s">
        <v>594</v>
      </c>
      <c r="B279" s="97" t="s">
        <v>595</v>
      </c>
      <c r="C279" s="98">
        <v>196.98916509785312</v>
      </c>
      <c r="D279" s="98">
        <v>47.528393211934976</v>
      </c>
      <c r="E279" s="98">
        <v>34.634101200255998</v>
      </c>
      <c r="F279" s="98">
        <v>3.6123131249501683</v>
      </c>
      <c r="G279" s="97">
        <v>0</v>
      </c>
      <c r="H279" s="98">
        <v>282.76397263499422</v>
      </c>
      <c r="I279" s="98">
        <f t="shared" si="10"/>
        <v>244.51755830978809</v>
      </c>
      <c r="J279" s="98">
        <f t="shared" si="11"/>
        <v>38.246414325206167</v>
      </c>
    </row>
    <row r="280" spans="1:10" x14ac:dyDescent="0.35">
      <c r="A280" s="97" t="s">
        <v>596</v>
      </c>
      <c r="B280" s="97" t="s">
        <v>597</v>
      </c>
      <c r="C280" s="98">
        <v>260.65107239713524</v>
      </c>
      <c r="D280" s="98">
        <v>56.475016092187005</v>
      </c>
      <c r="E280" s="98">
        <v>45.058059230399991</v>
      </c>
      <c r="F280" s="98">
        <v>6.9079624369988606</v>
      </c>
      <c r="G280" s="97">
        <v>0</v>
      </c>
      <c r="H280" s="98">
        <v>369.09211015672105</v>
      </c>
      <c r="I280" s="98">
        <f t="shared" si="10"/>
        <v>317.12608848932223</v>
      </c>
      <c r="J280" s="98">
        <f t="shared" si="11"/>
        <v>51.966021667398849</v>
      </c>
    </row>
    <row r="281" spans="1:10" x14ac:dyDescent="0.35">
      <c r="A281" s="97" t="s">
        <v>598</v>
      </c>
      <c r="B281" s="97" t="s">
        <v>599</v>
      </c>
      <c r="C281" s="98">
        <v>312.9880184968498</v>
      </c>
      <c r="D281" s="98">
        <v>59.221135798584889</v>
      </c>
      <c r="E281" s="98">
        <v>45.058059230399991</v>
      </c>
      <c r="F281" s="98">
        <v>6.9079624369988606</v>
      </c>
      <c r="G281" s="97">
        <v>0</v>
      </c>
      <c r="H281" s="98">
        <v>424.17517596283352</v>
      </c>
      <c r="I281" s="98">
        <f t="shared" si="10"/>
        <v>372.2091542954347</v>
      </c>
      <c r="J281" s="98">
        <f t="shared" si="11"/>
        <v>51.966021667398849</v>
      </c>
    </row>
    <row r="282" spans="1:10" x14ac:dyDescent="0.35">
      <c r="A282" s="97" t="s">
        <v>600</v>
      </c>
      <c r="B282" s="97" t="s">
        <v>601</v>
      </c>
      <c r="C282" s="98">
        <v>293.98993242953316</v>
      </c>
      <c r="D282" s="98">
        <v>58.958842332266357</v>
      </c>
      <c r="E282" s="98">
        <v>45.058059230399991</v>
      </c>
      <c r="F282" s="98">
        <v>6.9079624369988606</v>
      </c>
      <c r="G282" s="97">
        <v>0</v>
      </c>
      <c r="H282" s="98">
        <v>404.91479642919836</v>
      </c>
      <c r="I282" s="98">
        <f t="shared" si="10"/>
        <v>352.94877476179954</v>
      </c>
      <c r="J282" s="98">
        <f t="shared" si="11"/>
        <v>51.966021667398849</v>
      </c>
    </row>
    <row r="283" spans="1:10" x14ac:dyDescent="0.35">
      <c r="A283" s="97" t="s">
        <v>602</v>
      </c>
      <c r="B283" s="97" t="s">
        <v>603</v>
      </c>
      <c r="C283" s="98">
        <v>321.18166293797753</v>
      </c>
      <c r="D283" s="98">
        <v>97.964649557610969</v>
      </c>
      <c r="E283" s="98">
        <v>45.058059230399991</v>
      </c>
      <c r="F283" s="98">
        <v>9.312261757176735</v>
      </c>
      <c r="G283" s="97">
        <v>0</v>
      </c>
      <c r="H283" s="98">
        <v>473.51663348316521</v>
      </c>
      <c r="I283" s="98">
        <f t="shared" si="10"/>
        <v>419.14631249558852</v>
      </c>
      <c r="J283" s="98">
        <f t="shared" si="11"/>
        <v>54.370320987576726</v>
      </c>
    </row>
  </sheetData>
  <sheetProtection algorithmName="SHA-512" hashValue="zazn1KdLSt9IEZ4Dw7dcdLWC4/qlmLOWXlGrPrve3R9dMFf0Y7aT23lVxa/DL4PkCqLU8DcR+OZ3SZ3lTedI3A==" saltValue="2p1kB9UQP5B4rgU3vvpt6g==" spinCount="100000" sheet="1" objects="1" scenarios="1"/>
  <autoFilter ref="A2:J283" xr:uid="{81F8C420-CB77-48F9-B60E-37946030FDB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228C46862D924FAD7A983CF865A029" ma:contentTypeVersion="8" ma:contentTypeDescription="Een nieuw document maken." ma:contentTypeScope="" ma:versionID="b005c64e9297bc63eb1f706bd84f503f">
  <xsd:schema xmlns:xsd="http://www.w3.org/2001/XMLSchema" xmlns:xs="http://www.w3.org/2001/XMLSchema" xmlns:p="http://schemas.microsoft.com/office/2006/metadata/properties" xmlns:ns2="cf043472-d1e1-4a85-9823-bd1b46876aad" xmlns:ns3="c451a7a3-1c54-4e88-bf0f-39c8f9739b97" targetNamespace="http://schemas.microsoft.com/office/2006/metadata/properties" ma:root="true" ma:fieldsID="be97047bb421ded3f37f37123992d723" ns2:_="" ns3:_="">
    <xsd:import namespace="cf043472-d1e1-4a85-9823-bd1b46876aad"/>
    <xsd:import namespace="c451a7a3-1c54-4e88-bf0f-39c8f9739b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43472-d1e1-4a85-9823-bd1b46876a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51a7a3-1c54-4e88-bf0f-39c8f9739b9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D352BB-7FF9-428E-BC9D-01E482BA122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297b50c-84c5-4609-b79c-b91b261a2f4f"/>
    <ds:schemaRef ds:uri="http://www.w3.org/XML/1998/namespace"/>
    <ds:schemaRef ds:uri="http://purl.org/dc/dcmitype/"/>
  </ds:schemaRefs>
</ds:datastoreItem>
</file>

<file path=customXml/itemProps2.xml><?xml version="1.0" encoding="utf-8"?>
<ds:datastoreItem xmlns:ds="http://schemas.openxmlformats.org/officeDocument/2006/customXml" ds:itemID="{9A280A32-017E-458C-AFD2-9C1C684EE99B}"/>
</file>

<file path=customXml/itemProps3.xml><?xml version="1.0" encoding="utf-8"?>
<ds:datastoreItem xmlns:ds="http://schemas.openxmlformats.org/officeDocument/2006/customXml" ds:itemID="{5E1DF092-75AF-4E86-BFE5-69E6257BAD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Toelichting en instructie</vt:lpstr>
      <vt:lpstr>Gegevens zorgaanbieder</vt:lpstr>
      <vt:lpstr>Begroting 2022</vt:lpstr>
      <vt:lpstr>Aanvullende informatie</vt:lpstr>
      <vt:lpstr>Inzicht reguliere bekostiging</vt:lpstr>
      <vt:lpstr>ZZP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 van der, MM (Michiel)</dc:creator>
  <cp:lastModifiedBy>Bosma, Corina</cp:lastModifiedBy>
  <dcterms:created xsi:type="dcterms:W3CDTF">2021-06-17T12:52:30Z</dcterms:created>
  <dcterms:modified xsi:type="dcterms:W3CDTF">2021-12-10T08:33:46Z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0x01010023228C46862D924FAD7A983CF865A029</vt:lpwstr>
  </property>
  <property fmtid="{D5CDD505-2E9C-101B-9397-08002B2CF9AE}" pid="3" name="MSIP_Label_dc51b40b-b0d3-4674-939c-d9f10b9a3b25_Enabled">
    <vt:lpwstr>true</vt:lpwstr>
  </property>
  <property fmtid="{D5CDD505-2E9C-101B-9397-08002B2CF9AE}" pid="4" name="MSIP_Label_dc51b40b-b0d3-4674-939c-d9f10b9a3b25_SetDate">
    <vt:lpwstr>2021-11-04T06:46:12Z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35c36be5-3d19-413a-b502-e4149b8c6213</vt:lpwstr>
  </property>
  <property fmtid="{D5CDD505-2E9C-101B-9397-08002B2CF9AE}" pid="9" name="MSIP_Label_dc51b40b-b0d3-4674-939c-d9f10b9a3b25_ContentBits">
    <vt:lpwstr>0</vt:lpwstr>
  </property>
</Properties>
</file>